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9_{6F492163-825F-48FE-A338-924C4E721A9A}" xr6:coauthVersionLast="47" xr6:coauthVersionMax="47" xr10:uidLastSave="{00000000-0000-0000-0000-000000000000}"/>
  <bookViews>
    <workbookView xWindow="-108" yWindow="-108" windowWidth="23256" windowHeight="12456" activeTab="3" xr2:uid="{482A0ABB-6F1C-44A6-9622-804D1D964772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Pol'!$A$1:$G$143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2" l="1"/>
  <c r="G78" i="12"/>
  <c r="G130" i="12"/>
  <c r="G124" i="12"/>
  <c r="O133" i="12"/>
  <c r="F39" i="1" s="1"/>
  <c r="F40" i="1" s="1"/>
  <c r="AM96" i="12"/>
  <c r="AM95" i="12"/>
  <c r="AM94" i="12"/>
  <c r="AM93" i="12"/>
  <c r="AM92" i="12"/>
  <c r="AM91" i="12"/>
  <c r="AM90" i="12"/>
  <c r="AM58" i="12"/>
  <c r="AM49" i="12"/>
  <c r="AM33" i="12"/>
  <c r="AM21" i="12"/>
  <c r="G9" i="12"/>
  <c r="G11" i="12"/>
  <c r="G12" i="12"/>
  <c r="G13" i="12"/>
  <c r="G14" i="12"/>
  <c r="G15" i="12"/>
  <c r="G16" i="12"/>
  <c r="G17" i="12"/>
  <c r="G19" i="12"/>
  <c r="G18" i="12" s="1"/>
  <c r="I49" i="1" s="1"/>
  <c r="G20" i="12"/>
  <c r="G23" i="12"/>
  <c r="G22" i="12" s="1"/>
  <c r="I50" i="1" s="1"/>
  <c r="G24" i="12"/>
  <c r="G26" i="12"/>
  <c r="G25" i="12" s="1"/>
  <c r="I51" i="1" s="1"/>
  <c r="G28" i="12"/>
  <c r="G29" i="12"/>
  <c r="G30" i="12"/>
  <c r="G31" i="12"/>
  <c r="G32" i="12"/>
  <c r="G34" i="12"/>
  <c r="G35" i="12"/>
  <c r="G36" i="12"/>
  <c r="G37" i="12"/>
  <c r="G38" i="12"/>
  <c r="G39" i="12"/>
  <c r="G40" i="12"/>
  <c r="G41" i="12"/>
  <c r="G43" i="12"/>
  <c r="G42" i="12" s="1"/>
  <c r="I53" i="1" s="1"/>
  <c r="G45" i="12"/>
  <c r="G44" i="12" s="1"/>
  <c r="I54" i="1" s="1"/>
  <c r="G46" i="12"/>
  <c r="G47" i="12"/>
  <c r="G48" i="12"/>
  <c r="G50" i="12"/>
  <c r="G52" i="12"/>
  <c r="G51" i="12" s="1"/>
  <c r="I55" i="1" s="1"/>
  <c r="G53" i="12"/>
  <c r="G54" i="12"/>
  <c r="G55" i="12"/>
  <c r="G56" i="12"/>
  <c r="G57" i="12"/>
  <c r="G59" i="12"/>
  <c r="G61" i="12"/>
  <c r="G62" i="12"/>
  <c r="G63" i="12"/>
  <c r="G64" i="12"/>
  <c r="G65" i="12"/>
  <c r="G66" i="12"/>
  <c r="G67" i="12"/>
  <c r="G68" i="12"/>
  <c r="G69" i="12"/>
  <c r="G71" i="12"/>
  <c r="G72" i="12"/>
  <c r="G74" i="12"/>
  <c r="G75" i="12"/>
  <c r="G76" i="12"/>
  <c r="G79" i="12"/>
  <c r="G81" i="12"/>
  <c r="G82" i="12"/>
  <c r="G83" i="12"/>
  <c r="G85" i="12"/>
  <c r="G86" i="12"/>
  <c r="G87" i="12"/>
  <c r="G88" i="12"/>
  <c r="G89" i="12"/>
  <c r="G97" i="12"/>
  <c r="G98" i="12"/>
  <c r="G99" i="12"/>
  <c r="G100" i="12"/>
  <c r="G101" i="12"/>
  <c r="G103" i="12"/>
  <c r="G102" i="12" s="1"/>
  <c r="I62" i="1" s="1"/>
  <c r="G104" i="12"/>
  <c r="G105" i="12"/>
  <c r="G106" i="12"/>
  <c r="G107" i="12"/>
  <c r="G108" i="12"/>
  <c r="G109" i="12"/>
  <c r="G111" i="12"/>
  <c r="G110" i="12" s="1"/>
  <c r="I63" i="1" s="1"/>
  <c r="G113" i="12"/>
  <c r="G112" i="12" s="1"/>
  <c r="I64" i="1" s="1"/>
  <c r="G114" i="12"/>
  <c r="G115" i="12"/>
  <c r="G116" i="12"/>
  <c r="G117" i="12"/>
  <c r="G118" i="12"/>
  <c r="G120" i="12"/>
  <c r="G119" i="12" s="1"/>
  <c r="I65" i="1" s="1"/>
  <c r="I18" i="1" s="1"/>
  <c r="G121" i="12"/>
  <c r="G122" i="12"/>
  <c r="G123" i="12"/>
  <c r="G125" i="12"/>
  <c r="G126" i="12"/>
  <c r="G127" i="12"/>
  <c r="G128" i="12"/>
  <c r="G129" i="12"/>
  <c r="G131" i="12"/>
  <c r="I20" i="1"/>
  <c r="G27" i="1"/>
  <c r="J23" i="1"/>
  <c r="E24" i="1"/>
  <c r="J24" i="1"/>
  <c r="J25" i="1"/>
  <c r="E26" i="1"/>
  <c r="J26" i="1"/>
  <c r="J27" i="1"/>
  <c r="J28" i="1"/>
  <c r="F38" i="1"/>
  <c r="G38" i="1"/>
  <c r="I67" i="1" l="1"/>
  <c r="I66" i="1"/>
  <c r="I19" i="1" s="1"/>
  <c r="G27" i="12"/>
  <c r="I52" i="1" s="1"/>
  <c r="G10" i="12"/>
  <c r="I48" i="1" s="1"/>
  <c r="P133" i="12"/>
  <c r="G39" i="1" s="1"/>
  <c r="G8" i="12"/>
  <c r="G70" i="12"/>
  <c r="I57" i="1" s="1"/>
  <c r="G73" i="12"/>
  <c r="I58" i="1" s="1"/>
  <c r="I59" i="1"/>
  <c r="G80" i="12"/>
  <c r="I60" i="1" s="1"/>
  <c r="G84" i="12"/>
  <c r="I61" i="1" s="1"/>
  <c r="G60" i="12"/>
  <c r="I56" i="1" s="1"/>
  <c r="I17" i="1" l="1"/>
  <c r="G40" i="1"/>
  <c r="H39" i="1"/>
  <c r="G133" i="12"/>
  <c r="I47" i="1"/>
  <c r="G28" i="1" l="1"/>
  <c r="H40" i="1"/>
  <c r="I39" i="1"/>
  <c r="I40" i="1" s="1"/>
  <c r="J39" i="1" s="1"/>
  <c r="J40" i="1" s="1"/>
  <c r="I68" i="1"/>
  <c r="I16" i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FC18BFF-8AC5-4199-B42E-602210B8C93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B6D39F4-253B-4C09-B7DE-476C6BE605F4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648240FC-ED68-4655-A6AC-5AF4DA5AF30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1F18353-5F9B-46B1-A2F7-C183FCD509F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3DF7A5E-6D4C-42E8-B05D-68615FA49E3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5227C73-E1A0-47A9-B581-4BEE3EAFDBC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<sst xmlns="http://schemas.openxmlformats.org/spreadsheetml/2006/main" count="645" uniqueCount="322">
  <si>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</si>
  <si>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</si>
  <si>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</si>
  <si>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</si>
  <si>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</si>
  <si>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</si>
  <si>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</si>
  <si>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</si>
  <si>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</si>
  <si>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</si>
  <si>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</si>
  <si>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</si>
  <si>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</si>
  <si>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</si>
  <si>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</si>
  <si>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</si>
  <si>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</si>
  <si>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</si>
  <si>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</si>
  <si>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</si>
  <si>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</si>
  <si>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</si>
  <si>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</si>
  <si>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</si>
  <si>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</si>
  <si>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</si>
  <si>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</si>
  <si>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</si>
  <si>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</si>
  <si>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</si>
  <si>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</si>
  <si>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</si>
  <si>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</si>
  <si>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</si>
  <si>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</si>
  <si>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</si>
  <si>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</si>
  <si>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</si>
  <si>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</si>
  <si>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</si>
  <si>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</si>
  <si>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T. G. Masaryka, Mírová 492, Opava</t>
  </si>
  <si>
    <t>Rozpočet:</t>
  </si>
  <si>
    <t>Misto</t>
  </si>
  <si>
    <t>01.5.25 - Stavební úpravy, Učebna virtuální reality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</si>
  <si>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</si>
  <si>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</si>
  <si>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</si>
  <si>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</si>
  <si>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</si>
  <si>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</si>
  <si>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</si>
  <si>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</si>
  <si>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</si>
  <si>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</si>
  <si>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</si>
  <si>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</si>
  <si>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</si>
  <si>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</si>
  <si>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</si>
  <si>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</si>
  <si>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</si>
  <si>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</si>
  <si>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</si>
  <si>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</si>
  <si>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</si>
  <si>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</si>
  <si>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</si>
  <si>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</si>
  <si>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</si>
  <si>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</si>
  <si>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</si>
  <si>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</si>
  <si>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</si>
  <si>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</si>
  <si>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</si>
  <si>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</si>
  <si>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</si>
  <si>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763</t>
  </si>
  <si>
    <t>Dřevostavby</t>
  </si>
  <si>
    <t>766</t>
  </si>
  <si>
    <t>Konstrukce truhlářské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</si>
  <si>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</si>
  <si>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</si>
  <si>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</si>
  <si>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</si>
  <si>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</si>
  <si>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</si>
  <si>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</si>
  <si>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</si>
  <si>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</si>
  <si>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</si>
  <si>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</si>
  <si>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</si>
  <si>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</si>
  <si>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</si>
  <si>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</si>
  <si>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</si>
  <si>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</si>
  <si>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</si>
  <si>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</si>
  <si>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</si>
  <si>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</si>
  <si>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</si>
  <si>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</si>
  <si>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</si>
  <si>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</si>
  <si>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</si>
  <si>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</si>
  <si>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</si>
  <si>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</si>
  <si>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</si>
  <si>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</si>
  <si>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319201315R00</t>
  </si>
  <si>
    <t>Vyrovnání zdiva pod omítku maltou ze suché maltové směsi tl. 10 mm, pod obklad</t>
  </si>
  <si>
    <t>m2</t>
  </si>
  <si>
    <t>POL1_0</t>
  </si>
  <si>
    <t>610991111R00</t>
  </si>
  <si>
    <t>Zakrývání výplní vnitřních otvorů</t>
  </si>
  <si>
    <t>612100032RAA</t>
  </si>
  <si>
    <t>Oprava omítek stěn, vnitřních vápenocementových do 30 % plochy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</si>
  <si>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</si>
  <si>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</si>
  <si>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</si>
  <si>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</si>
  <si>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</si>
  <si>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</si>
  <si>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</si>
  <si>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</si>
  <si>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</si>
  <si>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</si>
  <si>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</si>
  <si>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632411904R00</t>
  </si>
  <si>
    <t>Penetrace savých podkladů 0,25 l/m2</t>
  </si>
  <si>
    <t>632411110RT1</t>
  </si>
  <si>
    <t>Samonivelační stěrka, ruční zpracování tl. 10 mm, samonivelační polymercementová stěrka 20 MPa</t>
  </si>
  <si>
    <t>samonivelační hmota na dřevěné podklady</t>
  </si>
  <si>
    <t>POP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</si>
  <si>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</si>
  <si>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</si>
  <si>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</si>
  <si>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</si>
  <si>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</si>
  <si>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</si>
  <si>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</si>
  <si>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978059511R00</t>
  </si>
  <si>
    <t>Odsekání vnitřních obkladů stěn</t>
  </si>
  <si>
    <t>974049121R00</t>
  </si>
  <si>
    <t>Vysekání rýh v cihelných a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</si>
  <si>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</si>
  <si>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</si>
  <si>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</si>
  <si>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</si>
  <si>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912      R00</t>
  </si>
  <si>
    <t>Hzs - Zedník tř.7</t>
  </si>
  <si>
    <t>h</t>
  </si>
  <si>
    <t>Prací spojené se zapravením po demontážích</t>
  </si>
  <si>
    <t>979011211R00</t>
  </si>
  <si>
    <t>Svislá doprava suti a vybour. hmot za 2.NP nošením</t>
  </si>
  <si>
    <t>t</t>
  </si>
  <si>
    <t>979 01-1219.R00</t>
  </si>
  <si>
    <t>Přípl.k svislé dopr.suti za každé další NP nošením</t>
  </si>
  <si>
    <t>POL8_0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</si>
  <si>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</si>
  <si>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</si>
  <si>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</si>
  <si>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</si>
  <si>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</si>
  <si>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</si>
  <si>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</si>
  <si>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</si>
  <si>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</si>
  <si>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</si>
  <si>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979990161R00</t>
  </si>
  <si>
    <t>Poplatek za uložení - dřevo, skupina odpadu 170201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</si>
  <si>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</si>
  <si>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</si>
  <si>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</si>
  <si>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</si>
  <si>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</si>
  <si>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</si>
  <si>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721194105R00</t>
  </si>
  <si>
    <t>Vyvedení odpadních výpustek, D 50 x 1,8 mm</t>
  </si>
  <si>
    <t>kus</t>
  </si>
  <si>
    <t>900      R45</t>
  </si>
  <si>
    <t>HZS, PSV v tarifní třídě 8</t>
  </si>
  <si>
    <t>Instalační práce spojené s napojením zařizovacích, předmětů včetně zednického zapravení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</si>
  <si>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</si>
  <si>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</si>
  <si>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</si>
  <si>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</si>
  <si>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</si>
  <si>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</si>
  <si>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</si>
  <si>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</si>
  <si>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</si>
  <si>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</si>
  <si>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</si>
  <si>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</si>
  <si>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Vodoinstalační práce spojené s napojením, zařizovacích předmětů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</si>
  <si>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</si>
  <si>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</si>
  <si>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</si>
  <si>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</si>
  <si>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</si>
  <si>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</si>
  <si>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</si>
  <si>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</si>
  <si>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</si>
  <si>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</si>
  <si>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 na šrouby,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</si>
  <si>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</si>
  <si>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</si>
  <si>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</si>
  <si>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</si>
  <si>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</si>
  <si>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</si>
  <si>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POL3_0</t>
  </si>
  <si>
    <t>725860211RT1</t>
  </si>
  <si>
    <t>Sifon umyvadlový, 5/4", zpětná klapka, čistící otvor, D 32, 40 mm</t>
  </si>
  <si>
    <t>998725102R00</t>
  </si>
  <si>
    <t>Přesun hmot pro zařizovací předměty, výšky do 12 m</t>
  </si>
  <si>
    <t>73501</t>
  </si>
  <si>
    <t>Demontáž stávajících otopných těles, provedení očištění a nátěru vč. zpětného osazení</t>
  </si>
  <si>
    <t>ks</t>
  </si>
  <si>
    <t>998735102R00</t>
  </si>
  <si>
    <t>Přesun hmot pro otopná tělesa, výšky do 12 m</t>
  </si>
  <si>
    <t>763614132R00</t>
  </si>
  <si>
    <t>Montáž podlahy z desek do tl.18 mm, P+D, šroubov., pokládka 2. vrstvy do kříže</t>
  </si>
  <si>
    <t>60726010.AR</t>
  </si>
  <si>
    <t>Deska dřevoštěpková OSB 3, nebroušená 4PD tl. 12 mm</t>
  </si>
  <si>
    <t>998763101R00</t>
  </si>
  <si>
    <t>Přesun hmot pro dřevostavby, výšky do 12 m</t>
  </si>
  <si>
    <t>POL7_0</t>
  </si>
  <si>
    <t>76601</t>
  </si>
  <si>
    <t>Vyklizení vybavení učebny</t>
  </si>
  <si>
    <t>998766102R00</t>
  </si>
  <si>
    <t>Přesun hmot pro truhlářské konstr., výšky do 12 m</t>
  </si>
  <si>
    <t>775541800RT1</t>
  </si>
  <si>
    <t>Demontáž podlahy z parketových tabulí přibíjených včetně lišt, včetně uložení suti na hromady</t>
  </si>
  <si>
    <t>775981112RU1</t>
  </si>
  <si>
    <t>Lišta hliníková přechodová, stejná výška vlysové podlahy, profil 30/F, na hmoždinky, šířky 30 mm</t>
  </si>
  <si>
    <t>998775102R00</t>
  </si>
  <si>
    <t>Přesun hmot pro podlahy vlysové, výšky do 12 m</t>
  </si>
  <si>
    <t>776511820RT3</t>
  </si>
  <si>
    <t>Odstranění PVC a koberců lepených s podložkou</t>
  </si>
  <si>
    <t>776101101R00</t>
  </si>
  <si>
    <t>Vysávání podlah prům.vysavačem pod povlak.podlahy</t>
  </si>
  <si>
    <t>776101121R00</t>
  </si>
  <si>
    <t>Provedení penetrace podkladu pod.povlak.podlahy</t>
  </si>
  <si>
    <t>776521230RT1</t>
  </si>
  <si>
    <t>Lepení podlah povlakových z PVC, pouze nalepení - PVC ve specifikaci</t>
  </si>
  <si>
    <t>28412306R</t>
  </si>
  <si>
    <t>Podlahovina PVC vinyl v rolích</t>
  </si>
  <si>
    <t>Oblast použití 34/42</t>
  </si>
  <si>
    <t>776994111R00</t>
  </si>
  <si>
    <t>Spoj povlakových podlahovin, povlakových podlah za studena</t>
  </si>
  <si>
    <t>775413040R00</t>
  </si>
  <si>
    <t>Montáž podlahové lišty lepením</t>
  </si>
  <si>
    <t>28342403R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</si>
  <si>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</si>
  <si>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</si>
  <si>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</si>
  <si>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</si>
  <si>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</si>
  <si>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602016193R00</t>
  </si>
  <si>
    <t>781475116RU2</t>
  </si>
  <si>
    <t>Obklad vnitřní stěn keramický, do tmele, 30x30 cm, flex.lep., spár.hmota</t>
  </si>
  <si>
    <t>781479711R00</t>
  </si>
  <si>
    <t>Příplatek k obkladu stěn keram.,za plochu do 10 m2</t>
  </si>
  <si>
    <t>59782220R</t>
  </si>
  <si>
    <t>Dlaždice 30x30 béžová</t>
  </si>
  <si>
    <t>781491001R00</t>
  </si>
  <si>
    <t>Montáž lišt k obkladům</t>
  </si>
  <si>
    <t>781497111RS3</t>
  </si>
  <si>
    <t>Lišta hliníková k obkladům, pro tloušťku obkladu 10 mm</t>
  </si>
  <si>
    <t>998781102R00</t>
  </si>
  <si>
    <t>Přesun hmot pro obklady keramické, výšky do 12 m</t>
  </si>
  <si>
    <t>78301</t>
  </si>
  <si>
    <t>Očištění a nátěr ocel. zárubní 1xzáklad+2xemail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</si>
  <si>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</si>
  <si>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</si>
  <si>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</si>
  <si>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</si>
  <si>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</si>
  <si>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</si>
  <si>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</si>
  <si>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</si>
  <si>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</si>
  <si>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</si>
  <si>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650801115R00</t>
  </si>
  <si>
    <t>Demontáž svítidla stropního zavěšeného</t>
  </si>
  <si>
    <t>650101536R00</t>
  </si>
  <si>
    <t>Montáž LED svítidla stropního zavěšeného</t>
  </si>
  <si>
    <t>348360183R</t>
  </si>
  <si>
    <t>Svítidlo LED stropní</t>
  </si>
  <si>
    <t>947      R00</t>
  </si>
  <si>
    <t xml:space="preserve">HZS třída 7 - Elektroinstalační práce 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</si>
  <si>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</si>
  <si>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</si>
  <si>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</si>
  <si>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</si>
  <si>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</si>
  <si>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</si>
  <si>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</si>
  <si>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</si>
  <si>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</si>
  <si>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</si>
  <si>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</si>
  <si>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900      R01</t>
  </si>
  <si>
    <t>HZS, stavební dělník v tarifní třídě 4 - Stavební přípomoce</t>
  </si>
  <si>
    <t xml:space="preserve"> 3,2Celková tloušťka 3,2 mm</t>
  </si>
  <si>
    <t>Tloušťka nášlapné vrstvy 0,7 mm</t>
  </si>
  <si>
    <t>Délka 25 m, šířka 2 m</t>
  </si>
  <si>
    <t>Protiskluznost R9</t>
  </si>
  <si>
    <t>Kročejový útlum 19 dB,</t>
  </si>
  <si>
    <t>Povrchová úprava CLP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</si>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</sst>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0" xfId="0" applyFill="1" applyBorder="1"/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376A365C-67FB-4A8E-8926-1B5077ECAE3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EFC9C-0314-4C54-B12A-72952AAA4B2E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36</v>
      </c>
    </row>
    <row r="2" spans="1:7" ht="57.75" customHeight="1" x14ac:dyDescent="0.25">
      <c r="A2" s="78" t="s">
        <v>37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A9579-47CD-47DD-B411-623BFBAF33D7}">
  <sheetPr codeName="List5112">
    <tabColor rgb="FF66FF66"/>
  </sheetPr>
  <dimension ref="A1:O71"/>
  <sheetViews>
    <sheetView showGridLines="0" topLeftCell="B1" zoomScaleNormal="100" zoomScaleSheetLayoutView="75" workbookViewId="0">
      <selection activeCell="G27" sqref="G27:I2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34</v>
      </c>
      <c r="B1" s="91" t="s">
        <v>40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45</v>
      </c>
      <c r="E5" s="25"/>
      <c r="F5" s="25"/>
      <c r="G5" s="25"/>
      <c r="H5" s="27" t="s">
        <v>31</v>
      </c>
      <c r="I5" s="121" t="s">
        <v>49</v>
      </c>
      <c r="J5" s="11"/>
    </row>
    <row r="6" spans="1:15" ht="15.75" customHeight="1" x14ac:dyDescent="0.25">
      <c r="A6" s="4"/>
      <c r="B6" s="39"/>
      <c r="C6" s="25"/>
      <c r="D6" s="121" t="s">
        <v>46</v>
      </c>
      <c r="E6" s="25"/>
      <c r="F6" s="25"/>
      <c r="G6" s="25"/>
      <c r="H6" s="27" t="s">
        <v>32</v>
      </c>
      <c r="I6" s="121" t="s">
        <v>50</v>
      </c>
      <c r="J6" s="11"/>
    </row>
    <row r="7" spans="1:15" ht="15.75" customHeight="1" x14ac:dyDescent="0.25">
      <c r="A7" s="4"/>
      <c r="B7" s="40"/>
      <c r="C7" s="122" t="s">
        <v>48</v>
      </c>
      <c r="D7" s="104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31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32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29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SUMIF(F47:F67,A16,I47:I67)+SUMIF(F47:F67,"PSU",I47:I67)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SUMIF(F47:F67,A17,I47:I67)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SUMIF(F47:F67,A18,I47:I67)</f>
        <v>0</v>
      </c>
      <c r="J18" s="82"/>
    </row>
    <row r="19" spans="1:10" ht="23.25" customHeight="1" x14ac:dyDescent="0.25">
      <c r="A19" s="192" t="s">
        <v>94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SUMIF(F47:F67,A19,I47:I67)</f>
        <v>0</v>
      </c>
      <c r="J19" s="82"/>
    </row>
    <row r="20" spans="1:10" ht="23.25" customHeight="1" x14ac:dyDescent="0.25">
      <c r="A20" s="192" t="s">
        <v>97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SUMIF(F47:F67,A20,I47:I67)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/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/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I21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 t="e">
        <f>ZakladDPHSniVypocet+ZakladDPHZaklVypocet</f>
        <v>#REF!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33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35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51</v>
      </c>
      <c r="C39" s="137" t="s">
        <v>44</v>
      </c>
      <c r="D39" s="138"/>
      <c r="E39" s="138"/>
      <c r="F39" s="146" t="e">
        <f>'Rozpočet Pol'!O133</f>
        <v>#REF!</v>
      </c>
      <c r="G39" s="147" t="e">
        <f>'Rozpočet Pol'!P133</f>
        <v>#REF!</v>
      </c>
      <c r="H39" s="148" t="e">
        <f>(F39*SazbaDPH1/100)+(G39*SazbaDPH2/100)</f>
        <v>#REF!</v>
      </c>
      <c r="I39" s="148" t="e">
        <f>F39+G39+H39</f>
        <v>#REF!</v>
      </c>
      <c r="J39" s="139" t="e">
        <f>IF(_xlfn.SINGLE(CenaCelkemVypocet)=0,"",I39/_xlfn.SINGLE(CenaCelkemVypocet)*100)</f>
        <v>#REF!</v>
      </c>
    </row>
    <row r="40" spans="1:10" ht="25.5" hidden="1" customHeight="1" x14ac:dyDescent="0.25">
      <c r="A40" s="130"/>
      <c r="B40" s="140" t="s">
        <v>52</v>
      </c>
      <c r="C40" s="141"/>
      <c r="D40" s="141"/>
      <c r="E40" s="142"/>
      <c r="F40" s="149" t="e">
        <f>SUMIF(A39:A39,"=1",F39:F39)</f>
        <v>#REF!</v>
      </c>
      <c r="G40" s="150" t="e">
        <f>SUMIF(A39:A39,"=1",G39:G39)</f>
        <v>#REF!</v>
      </c>
      <c r="H40" s="150" t="e">
        <f>SUMIF(A39:A39,"=1",H39:H39)</f>
        <v>#REF!</v>
      </c>
      <c r="I40" s="150" t="e">
        <f>SUMIF(A39:A39,"=1",I39:I39)</f>
        <v>#REF!</v>
      </c>
      <c r="J40" s="131" t="e">
        <f>SUMIF(A39:A39,"=1",J39:J39)</f>
        <v>#REF!</v>
      </c>
    </row>
    <row r="44" spans="1:10" ht="15.6" x14ac:dyDescent="0.3">
      <c r="B44" s="160" t="s">
        <v>54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Pol'!G18</f>
        <v>0</v>
      </c>
      <c r="J49" s="184"/>
    </row>
    <row r="50" spans="1:10" ht="25.5" customHeight="1" x14ac:dyDescent="0.25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Pol'!G22</f>
        <v>0</v>
      </c>
      <c r="J50" s="184"/>
    </row>
    <row r="51" spans="1:10" ht="25.5" customHeight="1" x14ac:dyDescent="0.25">
      <c r="A51" s="162"/>
      <c r="B51" s="165" t="s">
        <v>64</v>
      </c>
      <c r="C51" s="164" t="s">
        <v>65</v>
      </c>
      <c r="D51" s="166"/>
      <c r="E51" s="166"/>
      <c r="F51" s="182" t="s">
        <v>23</v>
      </c>
      <c r="G51" s="183"/>
      <c r="H51" s="183"/>
      <c r="I51" s="184">
        <f>'Rozpočet Pol'!G25</f>
        <v>0</v>
      </c>
      <c r="J51" s="184"/>
    </row>
    <row r="52" spans="1:10" ht="25.5" customHeight="1" x14ac:dyDescent="0.25">
      <c r="A52" s="162"/>
      <c r="B52" s="165" t="s">
        <v>66</v>
      </c>
      <c r="C52" s="164" t="s">
        <v>67</v>
      </c>
      <c r="D52" s="166"/>
      <c r="E52" s="166"/>
      <c r="F52" s="182" t="s">
        <v>23</v>
      </c>
      <c r="G52" s="183"/>
      <c r="H52" s="183"/>
      <c r="I52" s="184">
        <f>'Rozpočet Pol'!G27</f>
        <v>0</v>
      </c>
      <c r="J52" s="184"/>
    </row>
    <row r="53" spans="1:10" ht="25.5" customHeight="1" x14ac:dyDescent="0.25">
      <c r="A53" s="162"/>
      <c r="B53" s="165" t="s">
        <v>68</v>
      </c>
      <c r="C53" s="164" t="s">
        <v>69</v>
      </c>
      <c r="D53" s="166"/>
      <c r="E53" s="166"/>
      <c r="F53" s="182" t="s">
        <v>23</v>
      </c>
      <c r="G53" s="183"/>
      <c r="H53" s="183"/>
      <c r="I53" s="184">
        <f>'Rozpočet Pol'!G42</f>
        <v>0</v>
      </c>
      <c r="J53" s="184"/>
    </row>
    <row r="54" spans="1:10" ht="25.5" customHeight="1" x14ac:dyDescent="0.25">
      <c r="A54" s="162"/>
      <c r="B54" s="165" t="s">
        <v>70</v>
      </c>
      <c r="C54" s="164" t="s">
        <v>71</v>
      </c>
      <c r="D54" s="166"/>
      <c r="E54" s="166"/>
      <c r="F54" s="182" t="s">
        <v>24</v>
      </c>
      <c r="G54" s="183"/>
      <c r="H54" s="183"/>
      <c r="I54" s="184">
        <f>'Rozpočet Pol'!G44</f>
        <v>0</v>
      </c>
      <c r="J54" s="184"/>
    </row>
    <row r="55" spans="1:10" ht="25.5" customHeight="1" x14ac:dyDescent="0.25">
      <c r="A55" s="162"/>
      <c r="B55" s="165" t="s">
        <v>72</v>
      </c>
      <c r="C55" s="164" t="s">
        <v>73</v>
      </c>
      <c r="D55" s="166"/>
      <c r="E55" s="166"/>
      <c r="F55" s="182" t="s">
        <v>24</v>
      </c>
      <c r="G55" s="183"/>
      <c r="H55" s="183"/>
      <c r="I55" s="184">
        <f>'Rozpočet Pol'!G51</f>
        <v>0</v>
      </c>
      <c r="J55" s="184"/>
    </row>
    <row r="56" spans="1:10" ht="25.5" customHeight="1" x14ac:dyDescent="0.25">
      <c r="A56" s="162"/>
      <c r="B56" s="165" t="s">
        <v>74</v>
      </c>
      <c r="C56" s="164" t="s">
        <v>75</v>
      </c>
      <c r="D56" s="166"/>
      <c r="E56" s="166"/>
      <c r="F56" s="182" t="s">
        <v>24</v>
      </c>
      <c r="G56" s="183"/>
      <c r="H56" s="183"/>
      <c r="I56" s="184">
        <f>'Rozpočet Pol'!G60</f>
        <v>0</v>
      </c>
      <c r="J56" s="184"/>
    </row>
    <row r="57" spans="1:10" ht="25.5" customHeight="1" x14ac:dyDescent="0.25">
      <c r="A57" s="162"/>
      <c r="B57" s="165" t="s">
        <v>76</v>
      </c>
      <c r="C57" s="164" t="s">
        <v>77</v>
      </c>
      <c r="D57" s="166"/>
      <c r="E57" s="166"/>
      <c r="F57" s="182" t="s">
        <v>24</v>
      </c>
      <c r="G57" s="183"/>
      <c r="H57" s="183"/>
      <c r="I57" s="184">
        <f>'Rozpočet Pol'!G70</f>
        <v>0</v>
      </c>
      <c r="J57" s="184"/>
    </row>
    <row r="58" spans="1:10" ht="25.5" customHeight="1" x14ac:dyDescent="0.25">
      <c r="A58" s="162"/>
      <c r="B58" s="165" t="s">
        <v>78</v>
      </c>
      <c r="C58" s="164" t="s">
        <v>79</v>
      </c>
      <c r="D58" s="166"/>
      <c r="E58" s="166"/>
      <c r="F58" s="182" t="s">
        <v>24</v>
      </c>
      <c r="G58" s="183"/>
      <c r="H58" s="183"/>
      <c r="I58" s="184">
        <f>'Rozpočet Pol'!G73</f>
        <v>0</v>
      </c>
      <c r="J58" s="184"/>
    </row>
    <row r="59" spans="1:10" ht="25.5" customHeight="1" x14ac:dyDescent="0.25">
      <c r="A59" s="162"/>
      <c r="B59" s="165" t="s">
        <v>80</v>
      </c>
      <c r="C59" s="164" t="s">
        <v>81</v>
      </c>
      <c r="D59" s="166"/>
      <c r="E59" s="166"/>
      <c r="F59" s="182" t="s">
        <v>24</v>
      </c>
      <c r="G59" s="183"/>
      <c r="H59" s="183"/>
      <c r="I59" s="184">
        <f>'Rozpočet Pol'!G77</f>
        <v>0</v>
      </c>
      <c r="J59" s="184"/>
    </row>
    <row r="60" spans="1:10" ht="25.5" customHeight="1" x14ac:dyDescent="0.25">
      <c r="A60" s="162"/>
      <c r="B60" s="165" t="s">
        <v>82</v>
      </c>
      <c r="C60" s="164" t="s">
        <v>83</v>
      </c>
      <c r="D60" s="166"/>
      <c r="E60" s="166"/>
      <c r="F60" s="182" t="s">
        <v>24</v>
      </c>
      <c r="G60" s="183"/>
      <c r="H60" s="183"/>
      <c r="I60" s="184">
        <f>'Rozpočet Pol'!G80</f>
        <v>0</v>
      </c>
      <c r="J60" s="184"/>
    </row>
    <row r="61" spans="1:10" ht="25.5" customHeight="1" x14ac:dyDescent="0.25">
      <c r="A61" s="162"/>
      <c r="B61" s="165" t="s">
        <v>84</v>
      </c>
      <c r="C61" s="164" t="s">
        <v>85</v>
      </c>
      <c r="D61" s="166"/>
      <c r="E61" s="166"/>
      <c r="F61" s="182" t="s">
        <v>24</v>
      </c>
      <c r="G61" s="183"/>
      <c r="H61" s="183"/>
      <c r="I61" s="184">
        <f>'Rozpočet Pol'!G84</f>
        <v>0</v>
      </c>
      <c r="J61" s="184"/>
    </row>
    <row r="62" spans="1:10" ht="25.5" customHeight="1" x14ac:dyDescent="0.25">
      <c r="A62" s="162"/>
      <c r="B62" s="165" t="s">
        <v>86</v>
      </c>
      <c r="C62" s="164" t="s">
        <v>87</v>
      </c>
      <c r="D62" s="166"/>
      <c r="E62" s="166"/>
      <c r="F62" s="182" t="s">
        <v>24</v>
      </c>
      <c r="G62" s="183"/>
      <c r="H62" s="183"/>
      <c r="I62" s="184">
        <f>'Rozpočet Pol'!G102</f>
        <v>0</v>
      </c>
      <c r="J62" s="184"/>
    </row>
    <row r="63" spans="1:10" ht="25.5" customHeight="1" x14ac:dyDescent="0.25">
      <c r="A63" s="162"/>
      <c r="B63" s="165" t="s">
        <v>88</v>
      </c>
      <c r="C63" s="164" t="s">
        <v>89</v>
      </c>
      <c r="D63" s="166"/>
      <c r="E63" s="166"/>
      <c r="F63" s="182" t="s">
        <v>24</v>
      </c>
      <c r="G63" s="183"/>
      <c r="H63" s="183"/>
      <c r="I63" s="184">
        <f>'Rozpočet Pol'!G110</f>
        <v>0</v>
      </c>
      <c r="J63" s="184"/>
    </row>
    <row r="64" spans="1:10" ht="25.5" customHeight="1" x14ac:dyDescent="0.25">
      <c r="A64" s="162"/>
      <c r="B64" s="165" t="s">
        <v>90</v>
      </c>
      <c r="C64" s="164" t="s">
        <v>91</v>
      </c>
      <c r="D64" s="166"/>
      <c r="E64" s="166"/>
      <c r="F64" s="182" t="s">
        <v>24</v>
      </c>
      <c r="G64" s="183"/>
      <c r="H64" s="183"/>
      <c r="I64" s="184">
        <f>'Rozpočet Pol'!G112</f>
        <v>0</v>
      </c>
      <c r="J64" s="184"/>
    </row>
    <row r="65" spans="1:10" ht="25.5" customHeight="1" x14ac:dyDescent="0.25">
      <c r="A65" s="162"/>
      <c r="B65" s="165" t="s">
        <v>92</v>
      </c>
      <c r="C65" s="164" t="s">
        <v>93</v>
      </c>
      <c r="D65" s="166"/>
      <c r="E65" s="166"/>
      <c r="F65" s="182" t="s">
        <v>25</v>
      </c>
      <c r="G65" s="183"/>
      <c r="H65" s="183"/>
      <c r="I65" s="184">
        <f>'Rozpočet Pol'!G119</f>
        <v>0</v>
      </c>
      <c r="J65" s="184"/>
    </row>
    <row r="66" spans="1:10" ht="25.5" customHeight="1" x14ac:dyDescent="0.25">
      <c r="A66" s="162"/>
      <c r="B66" s="165" t="s">
        <v>94</v>
      </c>
      <c r="C66" s="164" t="s">
        <v>26</v>
      </c>
      <c r="D66" s="166"/>
      <c r="E66" s="166"/>
      <c r="F66" s="182" t="s">
        <v>94</v>
      </c>
      <c r="G66" s="183"/>
      <c r="H66" s="183"/>
      <c r="I66" s="184">
        <f>'Rozpočet Pol'!G124</f>
        <v>0</v>
      </c>
      <c r="J66" s="184"/>
    </row>
    <row r="67" spans="1:10" ht="25.5" customHeight="1" x14ac:dyDescent="0.25">
      <c r="A67" s="162"/>
      <c r="B67" s="176" t="s">
        <v>95</v>
      </c>
      <c r="C67" s="177" t="s">
        <v>96</v>
      </c>
      <c r="D67" s="178"/>
      <c r="E67" s="178"/>
      <c r="F67" s="185" t="s">
        <v>23</v>
      </c>
      <c r="G67" s="186"/>
      <c r="H67" s="186"/>
      <c r="I67" s="187">
        <f>'Rozpočet Pol'!G130</f>
        <v>0</v>
      </c>
      <c r="J67" s="187"/>
    </row>
    <row r="68" spans="1:10" ht="25.5" customHeight="1" x14ac:dyDescent="0.25">
      <c r="A68" s="163"/>
      <c r="B68" s="169" t="s">
        <v>1</v>
      </c>
      <c r="C68" s="169"/>
      <c r="D68" s="170"/>
      <c r="E68" s="170"/>
      <c r="F68" s="188"/>
      <c r="G68" s="189"/>
      <c r="H68" s="189"/>
      <c r="I68" s="190">
        <f>SUM(I47:I67)</f>
        <v>0</v>
      </c>
      <c r="J68" s="190"/>
    </row>
    <row r="69" spans="1:10" x14ac:dyDescent="0.25">
      <c r="F69" s="191"/>
      <c r="G69" s="129"/>
      <c r="H69" s="191"/>
      <c r="I69" s="129"/>
      <c r="J69" s="129"/>
    </row>
    <row r="70" spans="1:10" x14ac:dyDescent="0.25">
      <c r="F70" s="191"/>
      <c r="G70" s="129"/>
      <c r="H70" s="191"/>
      <c r="I70" s="129"/>
      <c r="J70" s="129"/>
    </row>
    <row r="71" spans="1:10" x14ac:dyDescent="0.25">
      <c r="F71" s="191"/>
      <c r="G71" s="129"/>
      <c r="H71" s="191"/>
      <c r="I71" s="129"/>
      <c r="J7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3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737AC-D464-4BE9-A3BF-121FE643CCE6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39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DAE6D-1665-4E81-A498-ABC59C0AB625}">
  <sheetPr>
    <outlinePr summaryBelow="0"/>
  </sheetPr>
  <dimension ref="A1:AT143"/>
  <sheetViews>
    <sheetView tabSelected="1" workbookViewId="0">
      <selection activeCell="I74" sqref="I74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88671875" customWidth="1"/>
    <col min="15" max="25" width="0" hidden="1" customWidth="1"/>
    <col min="39" max="39" width="73.44140625" customWidth="1"/>
  </cols>
  <sheetData>
    <row r="1" spans="1:46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Q1" t="s">
        <v>99</v>
      </c>
    </row>
    <row r="2" spans="1:46" ht="25.05" customHeight="1" x14ac:dyDescent="0.25">
      <c r="A2" s="201" t="s">
        <v>98</v>
      </c>
      <c r="B2" s="195"/>
      <c r="C2" s="196" t="s">
        <v>44</v>
      </c>
      <c r="D2" s="197"/>
      <c r="E2" s="197"/>
      <c r="F2" s="197"/>
      <c r="G2" s="203"/>
      <c r="Q2" t="s">
        <v>100</v>
      </c>
    </row>
    <row r="3" spans="1:46" ht="25.05" customHeight="1" x14ac:dyDescent="0.25">
      <c r="A3" s="202" t="s">
        <v>7</v>
      </c>
      <c r="B3" s="200"/>
      <c r="C3" s="198" t="s">
        <v>41</v>
      </c>
      <c r="D3" s="199"/>
      <c r="E3" s="199"/>
      <c r="F3" s="199"/>
      <c r="G3" s="204"/>
      <c r="Q3" t="s">
        <v>101</v>
      </c>
    </row>
    <row r="4" spans="1:46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Q4" t="s">
        <v>102</v>
      </c>
    </row>
    <row r="5" spans="1:46" hidden="1" x14ac:dyDescent="0.25">
      <c r="A5" s="205" t="s">
        <v>103</v>
      </c>
      <c r="B5" s="206"/>
      <c r="C5" s="207"/>
      <c r="D5" s="208"/>
      <c r="E5" s="208"/>
      <c r="F5" s="208"/>
      <c r="G5" s="209"/>
      <c r="Q5" t="s">
        <v>104</v>
      </c>
    </row>
    <row r="7" spans="1:46" x14ac:dyDescent="0.25">
      <c r="A7" s="215" t="s">
        <v>105</v>
      </c>
      <c r="B7" s="216" t="s">
        <v>106</v>
      </c>
      <c r="C7" s="216" t="s">
        <v>107</v>
      </c>
      <c r="D7" s="215" t="s">
        <v>108</v>
      </c>
      <c r="E7" s="215" t="s">
        <v>109</v>
      </c>
      <c r="F7" s="210" t="s">
        <v>110</v>
      </c>
      <c r="G7" s="231" t="s">
        <v>28</v>
      </c>
    </row>
    <row r="8" spans="1:46" x14ac:dyDescent="0.25">
      <c r="A8" s="232" t="s">
        <v>111</v>
      </c>
      <c r="B8" s="233" t="s">
        <v>56</v>
      </c>
      <c r="C8" s="234" t="s">
        <v>57</v>
      </c>
      <c r="D8" s="217"/>
      <c r="E8" s="235"/>
      <c r="F8" s="236"/>
      <c r="G8" s="236">
        <f>SUMIF(Q9:Q9,"&lt;&gt;NOR",G9:G9)</f>
        <v>0</v>
      </c>
      <c r="Q8" t="s">
        <v>112</v>
      </c>
    </row>
    <row r="9" spans="1:46" ht="20.399999999999999" outlineLevel="1" x14ac:dyDescent="0.25">
      <c r="A9" s="212">
        <v>1</v>
      </c>
      <c r="B9" s="218" t="s">
        <v>113</v>
      </c>
      <c r="C9" s="256" t="s">
        <v>114</v>
      </c>
      <c r="D9" s="220" t="s">
        <v>115</v>
      </c>
      <c r="E9" s="223">
        <v>1.6653</v>
      </c>
      <c r="F9" s="226">
        <v>0</v>
      </c>
      <c r="G9" s="227">
        <f>ROUND(E9*F9,2)</f>
        <v>0</v>
      </c>
      <c r="H9" s="211"/>
      <c r="I9" s="211"/>
      <c r="J9" s="211"/>
      <c r="K9" s="211"/>
      <c r="L9" s="211"/>
      <c r="M9" s="211"/>
      <c r="N9" s="211"/>
      <c r="O9" s="211"/>
      <c r="P9" s="211"/>
      <c r="Q9" s="211" t="s">
        <v>116</v>
      </c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</row>
    <row r="10" spans="1:46" x14ac:dyDescent="0.25">
      <c r="A10" s="213" t="s">
        <v>111</v>
      </c>
      <c r="B10" s="219" t="s">
        <v>58</v>
      </c>
      <c r="C10" s="257" t="s">
        <v>59</v>
      </c>
      <c r="D10" s="221"/>
      <c r="E10" s="224"/>
      <c r="F10" s="228"/>
      <c r="G10" s="228">
        <f>SUMIF(Q11:Q17,"&lt;&gt;NOR",G11:G17)</f>
        <v>0</v>
      </c>
      <c r="Q10" t="s">
        <v>112</v>
      </c>
    </row>
    <row r="11" spans="1:46" outlineLevel="1" x14ac:dyDescent="0.25">
      <c r="A11" s="212">
        <v>2</v>
      </c>
      <c r="B11" s="218" t="s">
        <v>117</v>
      </c>
      <c r="C11" s="256" t="s">
        <v>118</v>
      </c>
      <c r="D11" s="220" t="s">
        <v>115</v>
      </c>
      <c r="E11" s="223">
        <v>14.320600000000001</v>
      </c>
      <c r="F11" s="226">
        <v>0</v>
      </c>
      <c r="G11" s="227">
        <f>ROUND(E11*F11,2)</f>
        <v>0</v>
      </c>
      <c r="H11" s="211"/>
      <c r="I11" s="211"/>
      <c r="J11" s="211"/>
      <c r="K11" s="211"/>
      <c r="L11" s="211"/>
      <c r="M11" s="211"/>
      <c r="N11" s="211"/>
      <c r="O11" s="211"/>
      <c r="P11" s="211"/>
      <c r="Q11" s="211" t="s">
        <v>116</v>
      </c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</row>
    <row r="12" spans="1:46" ht="20.399999999999999" outlineLevel="1" x14ac:dyDescent="0.25">
      <c r="A12" s="212">
        <v>3</v>
      </c>
      <c r="B12" s="218" t="s">
        <v>119</v>
      </c>
      <c r="C12" s="256" t="s">
        <v>120</v>
      </c>
      <c r="D12" s="220" t="s">
        <v>115</v>
      </c>
      <c r="E12" s="223">
        <v>121.1636</v>
      </c>
      <c r="F12" s="226">
        <v>0</v>
      </c>
      <c r="G12" s="227">
        <f>ROUND(E12*F12,2)</f>
        <v>0</v>
      </c>
      <c r="H12" s="211"/>
      <c r="I12" s="211"/>
      <c r="J12" s="211"/>
      <c r="K12" s="211"/>
      <c r="L12" s="211"/>
      <c r="M12" s="211"/>
      <c r="N12" s="211"/>
      <c r="O12" s="211"/>
      <c r="P12" s="211"/>
      <c r="Q12" s="211" t="s">
        <v>116</v>
      </c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</row>
    <row r="13" spans="1:46" outlineLevel="1" x14ac:dyDescent="0.25">
      <c r="A13" s="212">
        <v>4</v>
      </c>
      <c r="B13" s="218" t="s">
        <v>121</v>
      </c>
      <c r="C13" s="256" t="s">
        <v>122</v>
      </c>
      <c r="D13" s="220" t="s">
        <v>115</v>
      </c>
      <c r="E13" s="223">
        <v>55.46</v>
      </c>
      <c r="F13" s="226">
        <v>0</v>
      </c>
      <c r="G13" s="227">
        <f>ROUND(E13*F13,2)</f>
        <v>0</v>
      </c>
      <c r="H13" s="211"/>
      <c r="I13" s="211"/>
      <c r="J13" s="211"/>
      <c r="K13" s="211"/>
      <c r="L13" s="211"/>
      <c r="M13" s="211"/>
      <c r="N13" s="211"/>
      <c r="O13" s="211"/>
      <c r="P13" s="211"/>
      <c r="Q13" s="211" t="s">
        <v>116</v>
      </c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</row>
    <row r="14" spans="1:46" outlineLevel="1" x14ac:dyDescent="0.25">
      <c r="A14" s="212">
        <v>5</v>
      </c>
      <c r="B14" s="218" t="s">
        <v>123</v>
      </c>
      <c r="C14" s="256" t="s">
        <v>124</v>
      </c>
      <c r="D14" s="220" t="s">
        <v>125</v>
      </c>
      <c r="E14" s="223">
        <v>78</v>
      </c>
      <c r="F14" s="226">
        <v>0</v>
      </c>
      <c r="G14" s="227">
        <f>ROUND(E14*F14,2)</f>
        <v>0</v>
      </c>
      <c r="H14" s="211"/>
      <c r="I14" s="211"/>
      <c r="J14" s="211"/>
      <c r="K14" s="211"/>
      <c r="L14" s="211"/>
      <c r="M14" s="211"/>
      <c r="N14" s="211"/>
      <c r="O14" s="211"/>
      <c r="P14" s="211"/>
      <c r="Q14" s="211" t="s">
        <v>116</v>
      </c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</row>
    <row r="15" spans="1:46" outlineLevel="1" x14ac:dyDescent="0.25">
      <c r="A15" s="212">
        <v>6</v>
      </c>
      <c r="B15" s="218" t="s">
        <v>126</v>
      </c>
      <c r="C15" s="256" t="s">
        <v>127</v>
      </c>
      <c r="D15" s="220" t="s">
        <v>115</v>
      </c>
      <c r="E15" s="223">
        <v>121.1636</v>
      </c>
      <c r="F15" s="226">
        <v>0</v>
      </c>
      <c r="G15" s="227">
        <f>ROUND(E15*F15,2)</f>
        <v>0</v>
      </c>
      <c r="H15" s="211"/>
      <c r="I15" s="211"/>
      <c r="J15" s="211"/>
      <c r="K15" s="211"/>
      <c r="L15" s="211"/>
      <c r="M15" s="211"/>
      <c r="N15" s="211"/>
      <c r="O15" s="211"/>
      <c r="P15" s="211"/>
      <c r="Q15" s="211" t="s">
        <v>116</v>
      </c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</row>
    <row r="16" spans="1:46" ht="20.399999999999999" outlineLevel="1" x14ac:dyDescent="0.25">
      <c r="A16" s="212">
        <v>7</v>
      </c>
      <c r="B16" s="218" t="s">
        <v>128</v>
      </c>
      <c r="C16" s="256" t="s">
        <v>129</v>
      </c>
      <c r="D16" s="220" t="s">
        <v>115</v>
      </c>
      <c r="E16" s="223">
        <v>121.1636</v>
      </c>
      <c r="F16" s="226">
        <v>0</v>
      </c>
      <c r="G16" s="227">
        <f>ROUND(E16*F16,2)</f>
        <v>0</v>
      </c>
      <c r="H16" s="211"/>
      <c r="I16" s="211"/>
      <c r="J16" s="211"/>
      <c r="K16" s="211"/>
      <c r="L16" s="211"/>
      <c r="M16" s="211"/>
      <c r="N16" s="211"/>
      <c r="O16" s="211"/>
      <c r="P16" s="211"/>
      <c r="Q16" s="211" t="s">
        <v>116</v>
      </c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</row>
    <row r="17" spans="1:46" outlineLevel="1" x14ac:dyDescent="0.25">
      <c r="A17" s="212">
        <v>8</v>
      </c>
      <c r="B17" s="218" t="s">
        <v>130</v>
      </c>
      <c r="C17" s="256" t="s">
        <v>131</v>
      </c>
      <c r="D17" s="220" t="s">
        <v>115</v>
      </c>
      <c r="E17" s="223">
        <v>121.1636</v>
      </c>
      <c r="F17" s="226">
        <v>0</v>
      </c>
      <c r="G17" s="227">
        <f>ROUND(E17*F17,2)</f>
        <v>0</v>
      </c>
      <c r="H17" s="211"/>
      <c r="I17" s="211"/>
      <c r="J17" s="211"/>
      <c r="K17" s="211"/>
      <c r="L17" s="211"/>
      <c r="M17" s="211"/>
      <c r="N17" s="211"/>
      <c r="O17" s="211"/>
      <c r="P17" s="211"/>
      <c r="Q17" s="211" t="s">
        <v>116</v>
      </c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</row>
    <row r="18" spans="1:46" x14ac:dyDescent="0.25">
      <c r="A18" s="213" t="s">
        <v>111</v>
      </c>
      <c r="B18" s="219" t="s">
        <v>60</v>
      </c>
      <c r="C18" s="257" t="s">
        <v>61</v>
      </c>
      <c r="D18" s="221"/>
      <c r="E18" s="224"/>
      <c r="F18" s="228"/>
      <c r="G18" s="228">
        <f>SUMIF(Q19:Q21,"&lt;&gt;NOR",G19:G21)</f>
        <v>0</v>
      </c>
      <c r="Q18" t="s">
        <v>112</v>
      </c>
    </row>
    <row r="19" spans="1:46" outlineLevel="1" x14ac:dyDescent="0.25">
      <c r="A19" s="212">
        <v>9</v>
      </c>
      <c r="B19" s="218" t="s">
        <v>132</v>
      </c>
      <c r="C19" s="256" t="s">
        <v>133</v>
      </c>
      <c r="D19" s="220" t="s">
        <v>115</v>
      </c>
      <c r="E19" s="223">
        <v>55.46</v>
      </c>
      <c r="F19" s="226">
        <v>0</v>
      </c>
      <c r="G19" s="227">
        <f>ROUND(E19*F19,2)</f>
        <v>0</v>
      </c>
      <c r="H19" s="211"/>
      <c r="I19" s="211"/>
      <c r="J19" s="211"/>
      <c r="K19" s="211"/>
      <c r="L19" s="211"/>
      <c r="M19" s="211"/>
      <c r="N19" s="211"/>
      <c r="O19" s="211"/>
      <c r="P19" s="211"/>
      <c r="Q19" s="211" t="s">
        <v>116</v>
      </c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</row>
    <row r="20" spans="1:46" ht="20.399999999999999" outlineLevel="1" x14ac:dyDescent="0.25">
      <c r="A20" s="212">
        <v>10</v>
      </c>
      <c r="B20" s="218" t="s">
        <v>134</v>
      </c>
      <c r="C20" s="256" t="s">
        <v>135</v>
      </c>
      <c r="D20" s="220" t="s">
        <v>115</v>
      </c>
      <c r="E20" s="223">
        <v>55.46</v>
      </c>
      <c r="F20" s="226">
        <v>0</v>
      </c>
      <c r="G20" s="227">
        <f>ROUND(E20*F20,2)</f>
        <v>0</v>
      </c>
      <c r="H20" s="211"/>
      <c r="I20" s="211"/>
      <c r="J20" s="211"/>
      <c r="K20" s="211"/>
      <c r="L20" s="211"/>
      <c r="M20" s="211"/>
      <c r="N20" s="211"/>
      <c r="O20" s="211"/>
      <c r="P20" s="211"/>
      <c r="Q20" s="211" t="s">
        <v>116</v>
      </c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</row>
    <row r="21" spans="1:46" outlineLevel="1" x14ac:dyDescent="0.25">
      <c r="A21" s="212"/>
      <c r="B21" s="218"/>
      <c r="C21" s="258" t="s">
        <v>136</v>
      </c>
      <c r="D21" s="222"/>
      <c r="E21" s="225"/>
      <c r="F21" s="229"/>
      <c r="G21" s="230"/>
      <c r="H21" s="211"/>
      <c r="I21" s="211"/>
      <c r="J21" s="211"/>
      <c r="K21" s="211"/>
      <c r="L21" s="211"/>
      <c r="M21" s="211"/>
      <c r="N21" s="211"/>
      <c r="O21" s="211"/>
      <c r="P21" s="211"/>
      <c r="Q21" s="211" t="s">
        <v>137</v>
      </c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4" t="str">
        <f>C21</f>
        <v>samonivelační hmota na dřevěné podklady</v>
      </c>
      <c r="AN21" s="211"/>
      <c r="AO21" s="211"/>
      <c r="AP21" s="211"/>
      <c r="AQ21" s="211"/>
      <c r="AR21" s="211"/>
      <c r="AS21" s="211"/>
      <c r="AT21" s="211"/>
    </row>
    <row r="22" spans="1:46" x14ac:dyDescent="0.25">
      <c r="A22" s="213" t="s">
        <v>111</v>
      </c>
      <c r="B22" s="219" t="s">
        <v>62</v>
      </c>
      <c r="C22" s="257" t="s">
        <v>63</v>
      </c>
      <c r="D22" s="221"/>
      <c r="E22" s="224"/>
      <c r="F22" s="228"/>
      <c r="G22" s="228">
        <f>SUMIF(Q23:Q24,"&lt;&gt;NOR",G23:G24)</f>
        <v>0</v>
      </c>
      <c r="Q22" t="s">
        <v>112</v>
      </c>
    </row>
    <row r="23" spans="1:46" outlineLevel="1" x14ac:dyDescent="0.25">
      <c r="A23" s="212">
        <v>11</v>
      </c>
      <c r="B23" s="218" t="s">
        <v>138</v>
      </c>
      <c r="C23" s="256" t="s">
        <v>139</v>
      </c>
      <c r="D23" s="220" t="s">
        <v>140</v>
      </c>
      <c r="E23" s="223">
        <v>1</v>
      </c>
      <c r="F23" s="226">
        <v>0</v>
      </c>
      <c r="G23" s="227">
        <f>ROUND(E23*F23,2)</f>
        <v>0</v>
      </c>
      <c r="H23" s="211"/>
      <c r="I23" s="211"/>
      <c r="J23" s="211"/>
      <c r="K23" s="211"/>
      <c r="L23" s="211"/>
      <c r="M23" s="211"/>
      <c r="N23" s="211"/>
      <c r="O23" s="211"/>
      <c r="P23" s="211"/>
      <c r="Q23" s="211" t="s">
        <v>116</v>
      </c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</row>
    <row r="24" spans="1:46" outlineLevel="1" x14ac:dyDescent="0.25">
      <c r="A24" s="212">
        <v>12</v>
      </c>
      <c r="B24" s="218" t="s">
        <v>141</v>
      </c>
      <c r="C24" s="256" t="s">
        <v>142</v>
      </c>
      <c r="D24" s="220" t="s">
        <v>115</v>
      </c>
      <c r="E24" s="223">
        <v>28</v>
      </c>
      <c r="F24" s="226">
        <v>0</v>
      </c>
      <c r="G24" s="227">
        <f>ROUND(E24*F24,2)</f>
        <v>0</v>
      </c>
      <c r="H24" s="211"/>
      <c r="I24" s="211"/>
      <c r="J24" s="211"/>
      <c r="K24" s="211"/>
      <c r="L24" s="211"/>
      <c r="M24" s="211"/>
      <c r="N24" s="211"/>
      <c r="O24" s="211"/>
      <c r="P24" s="211"/>
      <c r="Q24" s="211" t="s">
        <v>116</v>
      </c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</row>
    <row r="25" spans="1:46" x14ac:dyDescent="0.25">
      <c r="A25" s="213" t="s">
        <v>111</v>
      </c>
      <c r="B25" s="219" t="s">
        <v>64</v>
      </c>
      <c r="C25" s="257" t="s">
        <v>65</v>
      </c>
      <c r="D25" s="221"/>
      <c r="E25" s="224"/>
      <c r="F25" s="228"/>
      <c r="G25" s="228">
        <f>SUMIF(Q26:Q26,"&lt;&gt;NOR",G26:G26)</f>
        <v>0</v>
      </c>
      <c r="Q25" t="s">
        <v>112</v>
      </c>
    </row>
    <row r="26" spans="1:46" ht="20.399999999999999" outlineLevel="1" x14ac:dyDescent="0.25">
      <c r="A26" s="212">
        <v>13</v>
      </c>
      <c r="B26" s="218" t="s">
        <v>143</v>
      </c>
      <c r="C26" s="256" t="s">
        <v>144</v>
      </c>
      <c r="D26" s="220" t="s">
        <v>115</v>
      </c>
      <c r="E26" s="223">
        <v>69.780600000000007</v>
      </c>
      <c r="F26" s="226">
        <v>0</v>
      </c>
      <c r="G26" s="227">
        <f>ROUND(E26*F26,2)</f>
        <v>0</v>
      </c>
      <c r="H26" s="211"/>
      <c r="I26" s="211"/>
      <c r="J26" s="211"/>
      <c r="K26" s="211"/>
      <c r="L26" s="211"/>
      <c r="M26" s="211"/>
      <c r="N26" s="211"/>
      <c r="O26" s="211"/>
      <c r="P26" s="211"/>
      <c r="Q26" s="211" t="s">
        <v>116</v>
      </c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</row>
    <row r="27" spans="1:46" x14ac:dyDescent="0.25">
      <c r="A27" s="213" t="s">
        <v>111</v>
      </c>
      <c r="B27" s="219" t="s">
        <v>66</v>
      </c>
      <c r="C27" s="257" t="s">
        <v>67</v>
      </c>
      <c r="D27" s="221"/>
      <c r="E27" s="224"/>
      <c r="F27" s="228"/>
      <c r="G27" s="228">
        <f>SUMIF(Q28:Q41,"&lt;&gt;NOR",G28:G41)</f>
        <v>0</v>
      </c>
      <c r="Q27" t="s">
        <v>112</v>
      </c>
    </row>
    <row r="28" spans="1:46" outlineLevel="1" x14ac:dyDescent="0.25">
      <c r="A28" s="212">
        <v>14</v>
      </c>
      <c r="B28" s="218" t="s">
        <v>145</v>
      </c>
      <c r="C28" s="256" t="s">
        <v>146</v>
      </c>
      <c r="D28" s="220" t="s">
        <v>115</v>
      </c>
      <c r="E28" s="223">
        <v>1.6653</v>
      </c>
      <c r="F28" s="226">
        <v>0</v>
      </c>
      <c r="G28" s="227">
        <f>ROUND(E28*F28,2)</f>
        <v>0</v>
      </c>
      <c r="H28" s="211"/>
      <c r="I28" s="211"/>
      <c r="J28" s="211"/>
      <c r="K28" s="211"/>
      <c r="L28" s="211"/>
      <c r="M28" s="211"/>
      <c r="N28" s="211"/>
      <c r="O28" s="211"/>
      <c r="P28" s="211"/>
      <c r="Q28" s="211" t="s">
        <v>116</v>
      </c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</row>
    <row r="29" spans="1:46" outlineLevel="1" x14ac:dyDescent="0.25">
      <c r="A29" s="212">
        <v>15</v>
      </c>
      <c r="B29" s="218" t="s">
        <v>147</v>
      </c>
      <c r="C29" s="256" t="s">
        <v>148</v>
      </c>
      <c r="D29" s="220" t="s">
        <v>125</v>
      </c>
      <c r="E29" s="223">
        <v>78</v>
      </c>
      <c r="F29" s="226">
        <v>0</v>
      </c>
      <c r="G29" s="227">
        <f>ROUND(E29*F29,2)</f>
        <v>0</v>
      </c>
      <c r="H29" s="211"/>
      <c r="I29" s="211"/>
      <c r="J29" s="211"/>
      <c r="K29" s="211"/>
      <c r="L29" s="211"/>
      <c r="M29" s="211"/>
      <c r="N29" s="211"/>
      <c r="O29" s="211"/>
      <c r="P29" s="211"/>
      <c r="Q29" s="211" t="s">
        <v>116</v>
      </c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</row>
    <row r="30" spans="1:46" outlineLevel="1" x14ac:dyDescent="0.25">
      <c r="A30" s="212">
        <v>16</v>
      </c>
      <c r="B30" s="218" t="s">
        <v>149</v>
      </c>
      <c r="C30" s="256" t="s">
        <v>150</v>
      </c>
      <c r="D30" s="220" t="s">
        <v>115</v>
      </c>
      <c r="E30" s="223">
        <v>55.46</v>
      </c>
      <c r="F30" s="226">
        <v>0</v>
      </c>
      <c r="G30" s="227">
        <f>ROUND(E30*F30,2)</f>
        <v>0</v>
      </c>
      <c r="H30" s="211"/>
      <c r="I30" s="211"/>
      <c r="J30" s="211"/>
      <c r="K30" s="211"/>
      <c r="L30" s="211"/>
      <c r="M30" s="211"/>
      <c r="N30" s="211"/>
      <c r="O30" s="211"/>
      <c r="P30" s="211"/>
      <c r="Q30" s="211" t="s">
        <v>116</v>
      </c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</row>
    <row r="31" spans="1:46" outlineLevel="1" x14ac:dyDescent="0.25">
      <c r="A31" s="212">
        <v>17</v>
      </c>
      <c r="B31" s="218" t="s">
        <v>151</v>
      </c>
      <c r="C31" s="256" t="s">
        <v>152</v>
      </c>
      <c r="D31" s="220" t="s">
        <v>115</v>
      </c>
      <c r="E31" s="223">
        <v>121.1636</v>
      </c>
      <c r="F31" s="226">
        <v>0</v>
      </c>
      <c r="G31" s="227">
        <f>ROUND(E31*F31,2)</f>
        <v>0</v>
      </c>
      <c r="H31" s="211"/>
      <c r="I31" s="211"/>
      <c r="J31" s="211"/>
      <c r="K31" s="211"/>
      <c r="L31" s="211"/>
      <c r="M31" s="211"/>
      <c r="N31" s="211"/>
      <c r="O31" s="211"/>
      <c r="P31" s="211"/>
      <c r="Q31" s="211" t="s">
        <v>116</v>
      </c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</row>
    <row r="32" spans="1:46" outlineLevel="1" x14ac:dyDescent="0.25">
      <c r="A32" s="212">
        <v>18</v>
      </c>
      <c r="B32" s="218" t="s">
        <v>153</v>
      </c>
      <c r="C32" s="256" t="s">
        <v>154</v>
      </c>
      <c r="D32" s="220" t="s">
        <v>155</v>
      </c>
      <c r="E32" s="223">
        <v>8</v>
      </c>
      <c r="F32" s="226">
        <v>0</v>
      </c>
      <c r="G32" s="227">
        <f>ROUND(E32*F32,2)</f>
        <v>0</v>
      </c>
      <c r="H32" s="211"/>
      <c r="I32" s="211"/>
      <c r="J32" s="211"/>
      <c r="K32" s="211"/>
      <c r="L32" s="211"/>
      <c r="M32" s="211"/>
      <c r="N32" s="211"/>
      <c r="O32" s="211"/>
      <c r="P32" s="211"/>
      <c r="Q32" s="211" t="s">
        <v>116</v>
      </c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</row>
    <row r="33" spans="1:46" outlineLevel="1" x14ac:dyDescent="0.25">
      <c r="A33" s="212"/>
      <c r="B33" s="218"/>
      <c r="C33" s="258" t="s">
        <v>156</v>
      </c>
      <c r="D33" s="222"/>
      <c r="E33" s="225"/>
      <c r="F33" s="229"/>
      <c r="G33" s="230"/>
      <c r="H33" s="211"/>
      <c r="I33" s="211"/>
      <c r="J33" s="211"/>
      <c r="K33" s="211"/>
      <c r="L33" s="211"/>
      <c r="M33" s="211"/>
      <c r="N33" s="211"/>
      <c r="O33" s="211"/>
      <c r="P33" s="211"/>
      <c r="Q33" s="211" t="s">
        <v>137</v>
      </c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4" t="str">
        <f>C33</f>
        <v>Prací spojené se zapravením po demontážích</v>
      </c>
      <c r="AN33" s="211"/>
      <c r="AO33" s="211"/>
      <c r="AP33" s="211"/>
      <c r="AQ33" s="211"/>
      <c r="AR33" s="211"/>
      <c r="AS33" s="211"/>
      <c r="AT33" s="211"/>
    </row>
    <row r="34" spans="1:46" outlineLevel="1" x14ac:dyDescent="0.25">
      <c r="A34" s="212">
        <v>19</v>
      </c>
      <c r="B34" s="218" t="s">
        <v>157</v>
      </c>
      <c r="C34" s="256" t="s">
        <v>158</v>
      </c>
      <c r="D34" s="220" t="s">
        <v>159</v>
      </c>
      <c r="E34" s="223">
        <v>3.2471100000000002</v>
      </c>
      <c r="F34" s="226">
        <v>0</v>
      </c>
      <c r="G34" s="227">
        <f>ROUND(E34*F34,2)</f>
        <v>0</v>
      </c>
      <c r="H34" s="211"/>
      <c r="I34" s="211"/>
      <c r="J34" s="211"/>
      <c r="K34" s="211"/>
      <c r="L34" s="211"/>
      <c r="M34" s="211"/>
      <c r="N34" s="211"/>
      <c r="O34" s="211"/>
      <c r="P34" s="211"/>
      <c r="Q34" s="211" t="s">
        <v>116</v>
      </c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</row>
    <row r="35" spans="1:46" outlineLevel="1" x14ac:dyDescent="0.25">
      <c r="A35" s="212">
        <v>20</v>
      </c>
      <c r="B35" s="218" t="s">
        <v>160</v>
      </c>
      <c r="C35" s="256" t="s">
        <v>161</v>
      </c>
      <c r="D35" s="220" t="s">
        <v>159</v>
      </c>
      <c r="E35" s="223">
        <v>3.2471100000000002</v>
      </c>
      <c r="F35" s="226">
        <v>0</v>
      </c>
      <c r="G35" s="227">
        <f>ROUND(E35*F35,2)</f>
        <v>0</v>
      </c>
      <c r="H35" s="211"/>
      <c r="I35" s="211"/>
      <c r="J35" s="211"/>
      <c r="K35" s="211"/>
      <c r="L35" s="211"/>
      <c r="M35" s="211"/>
      <c r="N35" s="211"/>
      <c r="O35" s="211"/>
      <c r="P35" s="211"/>
      <c r="Q35" s="211" t="s">
        <v>162</v>
      </c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</row>
    <row r="36" spans="1:46" outlineLevel="1" x14ac:dyDescent="0.25">
      <c r="A36" s="212">
        <v>21</v>
      </c>
      <c r="B36" s="218" t="s">
        <v>163</v>
      </c>
      <c r="C36" s="256" t="s">
        <v>164</v>
      </c>
      <c r="D36" s="220" t="s">
        <v>159</v>
      </c>
      <c r="E36" s="223">
        <v>3.2471100000000002</v>
      </c>
      <c r="F36" s="226">
        <v>0</v>
      </c>
      <c r="G36" s="227">
        <f>ROUND(E36*F36,2)</f>
        <v>0</v>
      </c>
      <c r="H36" s="211"/>
      <c r="I36" s="211"/>
      <c r="J36" s="211"/>
      <c r="K36" s="211"/>
      <c r="L36" s="211"/>
      <c r="M36" s="211"/>
      <c r="N36" s="211"/>
      <c r="O36" s="211"/>
      <c r="P36" s="211"/>
      <c r="Q36" s="211" t="s">
        <v>116</v>
      </c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</row>
    <row r="37" spans="1:46" outlineLevel="1" x14ac:dyDescent="0.25">
      <c r="A37" s="212">
        <v>22</v>
      </c>
      <c r="B37" s="218" t="s">
        <v>165</v>
      </c>
      <c r="C37" s="256" t="s">
        <v>166</v>
      </c>
      <c r="D37" s="220" t="s">
        <v>159</v>
      </c>
      <c r="E37" s="223">
        <v>3.2471100000000002</v>
      </c>
      <c r="F37" s="226">
        <v>0</v>
      </c>
      <c r="G37" s="227">
        <f>ROUND(E37*F37,2)</f>
        <v>0</v>
      </c>
      <c r="H37" s="211"/>
      <c r="I37" s="211"/>
      <c r="J37" s="211"/>
      <c r="K37" s="211"/>
      <c r="L37" s="211"/>
      <c r="M37" s="211"/>
      <c r="N37" s="211"/>
      <c r="O37" s="211"/>
      <c r="P37" s="211"/>
      <c r="Q37" s="211" t="s">
        <v>116</v>
      </c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</row>
    <row r="38" spans="1:46" outlineLevel="1" x14ac:dyDescent="0.25">
      <c r="A38" s="212">
        <v>23</v>
      </c>
      <c r="B38" s="218" t="s">
        <v>167</v>
      </c>
      <c r="C38" s="256" t="s">
        <v>168</v>
      </c>
      <c r="D38" s="220" t="s">
        <v>159</v>
      </c>
      <c r="E38" s="223">
        <v>3.2471100000000002</v>
      </c>
      <c r="F38" s="226">
        <v>0</v>
      </c>
      <c r="G38" s="227">
        <f>ROUND(E38*F38,2)</f>
        <v>0</v>
      </c>
      <c r="H38" s="211"/>
      <c r="I38" s="211"/>
      <c r="J38" s="211"/>
      <c r="K38" s="211"/>
      <c r="L38" s="211"/>
      <c r="M38" s="211"/>
      <c r="N38" s="211"/>
      <c r="O38" s="211"/>
      <c r="P38" s="211"/>
      <c r="Q38" s="211" t="s">
        <v>116</v>
      </c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</row>
    <row r="39" spans="1:46" ht="20.399999999999999" outlineLevel="1" x14ac:dyDescent="0.25">
      <c r="A39" s="212">
        <v>24</v>
      </c>
      <c r="B39" s="218" t="s">
        <v>169</v>
      </c>
      <c r="C39" s="256" t="s">
        <v>170</v>
      </c>
      <c r="D39" s="220" t="s">
        <v>159</v>
      </c>
      <c r="E39" s="223">
        <v>3.2471100000000002</v>
      </c>
      <c r="F39" s="226">
        <v>0</v>
      </c>
      <c r="G39" s="227">
        <f>ROUND(E39*F39,2)</f>
        <v>0</v>
      </c>
      <c r="H39" s="211"/>
      <c r="I39" s="211"/>
      <c r="J39" s="211"/>
      <c r="K39" s="211"/>
      <c r="L39" s="211"/>
      <c r="M39" s="211"/>
      <c r="N39" s="211"/>
      <c r="O39" s="211"/>
      <c r="P39" s="211"/>
      <c r="Q39" s="211" t="s">
        <v>116</v>
      </c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</row>
    <row r="40" spans="1:46" ht="20.399999999999999" outlineLevel="1" x14ac:dyDescent="0.25">
      <c r="A40" s="212">
        <v>25</v>
      </c>
      <c r="B40" s="218" t="s">
        <v>171</v>
      </c>
      <c r="C40" s="256" t="s">
        <v>172</v>
      </c>
      <c r="D40" s="220" t="s">
        <v>159</v>
      </c>
      <c r="E40" s="223">
        <v>2.1381100000000002</v>
      </c>
      <c r="F40" s="226">
        <v>0</v>
      </c>
      <c r="G40" s="227">
        <f>ROUND(E40*F40,2)</f>
        <v>0</v>
      </c>
      <c r="H40" s="211"/>
      <c r="I40" s="211"/>
      <c r="J40" s="211"/>
      <c r="K40" s="211"/>
      <c r="L40" s="211"/>
      <c r="M40" s="211"/>
      <c r="N40" s="211"/>
      <c r="O40" s="211"/>
      <c r="P40" s="211"/>
      <c r="Q40" s="211" t="s">
        <v>116</v>
      </c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</row>
    <row r="41" spans="1:46" outlineLevel="1" x14ac:dyDescent="0.25">
      <c r="A41" s="212">
        <v>26</v>
      </c>
      <c r="B41" s="218" t="s">
        <v>173</v>
      </c>
      <c r="C41" s="256" t="s">
        <v>174</v>
      </c>
      <c r="D41" s="220" t="s">
        <v>159</v>
      </c>
      <c r="E41" s="223">
        <v>1.109</v>
      </c>
      <c r="F41" s="226">
        <v>0</v>
      </c>
      <c r="G41" s="227">
        <f>ROUND(E41*F41,2)</f>
        <v>0</v>
      </c>
      <c r="H41" s="211"/>
      <c r="I41" s="211"/>
      <c r="J41" s="211"/>
      <c r="K41" s="211"/>
      <c r="L41" s="211"/>
      <c r="M41" s="211"/>
      <c r="N41" s="211"/>
      <c r="O41" s="211"/>
      <c r="P41" s="211"/>
      <c r="Q41" s="211" t="s">
        <v>116</v>
      </c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</row>
    <row r="42" spans="1:46" x14ac:dyDescent="0.25">
      <c r="A42" s="213" t="s">
        <v>111</v>
      </c>
      <c r="B42" s="219" t="s">
        <v>68</v>
      </c>
      <c r="C42" s="257" t="s">
        <v>69</v>
      </c>
      <c r="D42" s="221"/>
      <c r="E42" s="224"/>
      <c r="F42" s="228"/>
      <c r="G42" s="228">
        <f>SUMIF(Q43:Q43,"&lt;&gt;NOR",G43:G43)</f>
        <v>0</v>
      </c>
      <c r="Q42" t="s">
        <v>112</v>
      </c>
    </row>
    <row r="43" spans="1:46" outlineLevel="1" x14ac:dyDescent="0.25">
      <c r="A43" s="212">
        <v>27</v>
      </c>
      <c r="B43" s="218" t="s">
        <v>175</v>
      </c>
      <c r="C43" s="256" t="s">
        <v>176</v>
      </c>
      <c r="D43" s="220" t="s">
        <v>159</v>
      </c>
      <c r="E43" s="223">
        <v>10.1</v>
      </c>
      <c r="F43" s="226">
        <v>0</v>
      </c>
      <c r="G43" s="227">
        <f>ROUND(E43*F43,2)</f>
        <v>0</v>
      </c>
      <c r="H43" s="211"/>
      <c r="I43" s="211"/>
      <c r="J43" s="211"/>
      <c r="K43" s="211"/>
      <c r="L43" s="211"/>
      <c r="M43" s="211"/>
      <c r="N43" s="211"/>
      <c r="O43" s="211"/>
      <c r="P43" s="211"/>
      <c r="Q43" s="211" t="s">
        <v>116</v>
      </c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</row>
    <row r="44" spans="1:46" x14ac:dyDescent="0.25">
      <c r="A44" s="213" t="s">
        <v>111</v>
      </c>
      <c r="B44" s="219" t="s">
        <v>70</v>
      </c>
      <c r="C44" s="257" t="s">
        <v>71</v>
      </c>
      <c r="D44" s="221"/>
      <c r="E44" s="224"/>
      <c r="F44" s="228"/>
      <c r="G44" s="228">
        <f>SUMIF(Q45:Q50,"&lt;&gt;NOR",G45:G50)</f>
        <v>0</v>
      </c>
      <c r="Q44" t="s">
        <v>112</v>
      </c>
    </row>
    <row r="45" spans="1:46" outlineLevel="1" x14ac:dyDescent="0.25">
      <c r="A45" s="212">
        <v>28</v>
      </c>
      <c r="B45" s="218" t="s">
        <v>177</v>
      </c>
      <c r="C45" s="256" t="s">
        <v>178</v>
      </c>
      <c r="D45" s="220" t="s">
        <v>125</v>
      </c>
      <c r="E45" s="223">
        <v>2</v>
      </c>
      <c r="F45" s="226">
        <v>0</v>
      </c>
      <c r="G45" s="227">
        <f>ROUND(E45*F45,2)</f>
        <v>0</v>
      </c>
      <c r="H45" s="211"/>
      <c r="I45" s="211"/>
      <c r="J45" s="211"/>
      <c r="K45" s="211"/>
      <c r="L45" s="211"/>
      <c r="M45" s="211"/>
      <c r="N45" s="211"/>
      <c r="O45" s="211"/>
      <c r="P45" s="211"/>
      <c r="Q45" s="211" t="s">
        <v>116</v>
      </c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</row>
    <row r="46" spans="1:46" outlineLevel="1" x14ac:dyDescent="0.25">
      <c r="A46" s="212">
        <v>29</v>
      </c>
      <c r="B46" s="218" t="s">
        <v>179</v>
      </c>
      <c r="C46" s="256" t="s">
        <v>180</v>
      </c>
      <c r="D46" s="220" t="s">
        <v>125</v>
      </c>
      <c r="E46" s="223">
        <v>2</v>
      </c>
      <c r="F46" s="226">
        <v>0</v>
      </c>
      <c r="G46" s="227">
        <f>ROUND(E46*F46,2)</f>
        <v>0</v>
      </c>
      <c r="H46" s="211"/>
      <c r="I46" s="211"/>
      <c r="J46" s="211"/>
      <c r="K46" s="211"/>
      <c r="L46" s="211"/>
      <c r="M46" s="211"/>
      <c r="N46" s="211"/>
      <c r="O46" s="211"/>
      <c r="P46" s="211"/>
      <c r="Q46" s="211" t="s">
        <v>116</v>
      </c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</row>
    <row r="47" spans="1:46" outlineLevel="1" x14ac:dyDescent="0.25">
      <c r="A47" s="212">
        <v>30</v>
      </c>
      <c r="B47" s="218" t="s">
        <v>181</v>
      </c>
      <c r="C47" s="256" t="s">
        <v>182</v>
      </c>
      <c r="D47" s="220" t="s">
        <v>183</v>
      </c>
      <c r="E47" s="223">
        <v>1</v>
      </c>
      <c r="F47" s="226">
        <v>0</v>
      </c>
      <c r="G47" s="227">
        <f>ROUND(E47*F47,2)</f>
        <v>0</v>
      </c>
      <c r="H47" s="211"/>
      <c r="I47" s="211"/>
      <c r="J47" s="211"/>
      <c r="K47" s="211"/>
      <c r="L47" s="211"/>
      <c r="M47" s="211"/>
      <c r="N47" s="211"/>
      <c r="O47" s="211"/>
      <c r="P47" s="211"/>
      <c r="Q47" s="211" t="s">
        <v>116</v>
      </c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</row>
    <row r="48" spans="1:46" outlineLevel="1" x14ac:dyDescent="0.25">
      <c r="A48" s="212">
        <v>31</v>
      </c>
      <c r="B48" s="218" t="s">
        <v>184</v>
      </c>
      <c r="C48" s="256" t="s">
        <v>185</v>
      </c>
      <c r="D48" s="220" t="s">
        <v>155</v>
      </c>
      <c r="E48" s="223">
        <v>2</v>
      </c>
      <c r="F48" s="226">
        <v>0</v>
      </c>
      <c r="G48" s="227">
        <f>ROUND(E48*F48,2)</f>
        <v>0</v>
      </c>
      <c r="H48" s="211"/>
      <c r="I48" s="211"/>
      <c r="J48" s="211"/>
      <c r="K48" s="211"/>
      <c r="L48" s="211"/>
      <c r="M48" s="211"/>
      <c r="N48" s="211"/>
      <c r="O48" s="211"/>
      <c r="P48" s="211"/>
      <c r="Q48" s="211" t="s">
        <v>116</v>
      </c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</row>
    <row r="49" spans="1:46" outlineLevel="1" x14ac:dyDescent="0.25">
      <c r="A49" s="212"/>
      <c r="B49" s="218"/>
      <c r="C49" s="258" t="s">
        <v>186</v>
      </c>
      <c r="D49" s="222"/>
      <c r="E49" s="225"/>
      <c r="F49" s="229"/>
      <c r="G49" s="230"/>
      <c r="H49" s="211"/>
      <c r="I49" s="211"/>
      <c r="J49" s="211"/>
      <c r="K49" s="211"/>
      <c r="L49" s="211"/>
      <c r="M49" s="211"/>
      <c r="N49" s="211"/>
      <c r="O49" s="211"/>
      <c r="P49" s="211"/>
      <c r="Q49" s="211" t="s">
        <v>137</v>
      </c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4" t="str">
        <f>C49</f>
        <v>Instalační práce spojené s napojením zařizovacích, předmětů včetně zednického zapravení</v>
      </c>
      <c r="AN49" s="211"/>
      <c r="AO49" s="211"/>
      <c r="AP49" s="211"/>
      <c r="AQ49" s="211"/>
      <c r="AR49" s="211"/>
      <c r="AS49" s="211"/>
      <c r="AT49" s="211"/>
    </row>
    <row r="50" spans="1:46" outlineLevel="1" x14ac:dyDescent="0.25">
      <c r="A50" s="212">
        <v>32</v>
      </c>
      <c r="B50" s="218" t="s">
        <v>187</v>
      </c>
      <c r="C50" s="256" t="s">
        <v>188</v>
      </c>
      <c r="D50" s="220" t="s">
        <v>159</v>
      </c>
      <c r="E50" s="223">
        <v>0.03</v>
      </c>
      <c r="F50" s="226">
        <v>0</v>
      </c>
      <c r="G50" s="227">
        <f>ROUND(E50*F50,2)</f>
        <v>0</v>
      </c>
      <c r="H50" s="211"/>
      <c r="I50" s="211"/>
      <c r="J50" s="211"/>
      <c r="K50" s="211"/>
      <c r="L50" s="211"/>
      <c r="M50" s="211"/>
      <c r="N50" s="211"/>
      <c r="O50" s="211"/>
      <c r="P50" s="211"/>
      <c r="Q50" s="211" t="s">
        <v>116</v>
      </c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</row>
    <row r="51" spans="1:46" x14ac:dyDescent="0.25">
      <c r="A51" s="213" t="s">
        <v>111</v>
      </c>
      <c r="B51" s="219" t="s">
        <v>72</v>
      </c>
      <c r="C51" s="257" t="s">
        <v>73</v>
      </c>
      <c r="D51" s="221"/>
      <c r="E51" s="224"/>
      <c r="F51" s="228"/>
      <c r="G51" s="228">
        <f>SUMIF(Q52:Q59,"&lt;&gt;NOR",G52:G59)</f>
        <v>0</v>
      </c>
      <c r="Q51" t="s">
        <v>112</v>
      </c>
    </row>
    <row r="52" spans="1:46" outlineLevel="1" x14ac:dyDescent="0.25">
      <c r="A52" s="212">
        <v>33</v>
      </c>
      <c r="B52" s="218" t="s">
        <v>189</v>
      </c>
      <c r="C52" s="256" t="s">
        <v>190</v>
      </c>
      <c r="D52" s="220" t="s">
        <v>125</v>
      </c>
      <c r="E52" s="223">
        <v>6</v>
      </c>
      <c r="F52" s="226">
        <v>0</v>
      </c>
      <c r="G52" s="227">
        <f>ROUND(E52*F52,2)</f>
        <v>0</v>
      </c>
      <c r="H52" s="211"/>
      <c r="I52" s="211"/>
      <c r="J52" s="211"/>
      <c r="K52" s="211"/>
      <c r="L52" s="211"/>
      <c r="M52" s="211"/>
      <c r="N52" s="211"/>
      <c r="O52" s="211"/>
      <c r="P52" s="211"/>
      <c r="Q52" s="211" t="s">
        <v>116</v>
      </c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</row>
    <row r="53" spans="1:46" ht="20.399999999999999" outlineLevel="1" x14ac:dyDescent="0.25">
      <c r="A53" s="212">
        <v>34</v>
      </c>
      <c r="B53" s="218" t="s">
        <v>191</v>
      </c>
      <c r="C53" s="256" t="s">
        <v>192</v>
      </c>
      <c r="D53" s="220" t="s">
        <v>125</v>
      </c>
      <c r="E53" s="223">
        <v>6</v>
      </c>
      <c r="F53" s="226">
        <v>0</v>
      </c>
      <c r="G53" s="227">
        <f>ROUND(E53*F53,2)</f>
        <v>0</v>
      </c>
      <c r="H53" s="211"/>
      <c r="I53" s="211"/>
      <c r="J53" s="211"/>
      <c r="K53" s="211"/>
      <c r="L53" s="211"/>
      <c r="M53" s="211"/>
      <c r="N53" s="211"/>
      <c r="O53" s="211"/>
      <c r="P53" s="211"/>
      <c r="Q53" s="211" t="s">
        <v>116</v>
      </c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</row>
    <row r="54" spans="1:46" outlineLevel="1" x14ac:dyDescent="0.25">
      <c r="A54" s="212">
        <v>35</v>
      </c>
      <c r="B54" s="218" t="s">
        <v>193</v>
      </c>
      <c r="C54" s="256" t="s">
        <v>194</v>
      </c>
      <c r="D54" s="220" t="s">
        <v>125</v>
      </c>
      <c r="E54" s="223">
        <v>6</v>
      </c>
      <c r="F54" s="226">
        <v>0</v>
      </c>
      <c r="G54" s="227">
        <f>ROUND(E54*F54,2)</f>
        <v>0</v>
      </c>
      <c r="H54" s="211"/>
      <c r="I54" s="211"/>
      <c r="J54" s="211"/>
      <c r="K54" s="211"/>
      <c r="L54" s="211"/>
      <c r="M54" s="211"/>
      <c r="N54" s="211"/>
      <c r="O54" s="211"/>
      <c r="P54" s="211"/>
      <c r="Q54" s="211" t="s">
        <v>116</v>
      </c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</row>
    <row r="55" spans="1:46" outlineLevel="1" x14ac:dyDescent="0.25">
      <c r="A55" s="212">
        <v>36</v>
      </c>
      <c r="B55" s="218" t="s">
        <v>195</v>
      </c>
      <c r="C55" s="256" t="s">
        <v>196</v>
      </c>
      <c r="D55" s="220" t="s">
        <v>183</v>
      </c>
      <c r="E55" s="223">
        <v>2</v>
      </c>
      <c r="F55" s="226">
        <v>0</v>
      </c>
      <c r="G55" s="227">
        <f>ROUND(E55*F55,2)</f>
        <v>0</v>
      </c>
      <c r="H55" s="211"/>
      <c r="I55" s="211"/>
      <c r="J55" s="211"/>
      <c r="K55" s="211"/>
      <c r="L55" s="211"/>
      <c r="M55" s="211"/>
      <c r="N55" s="211"/>
      <c r="O55" s="211"/>
      <c r="P55" s="211"/>
      <c r="Q55" s="211" t="s">
        <v>116</v>
      </c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</row>
    <row r="56" spans="1:46" outlineLevel="1" x14ac:dyDescent="0.25">
      <c r="A56" s="212">
        <v>37</v>
      </c>
      <c r="B56" s="218" t="s">
        <v>197</v>
      </c>
      <c r="C56" s="256" t="s">
        <v>198</v>
      </c>
      <c r="D56" s="220" t="s">
        <v>125</v>
      </c>
      <c r="E56" s="223">
        <v>6</v>
      </c>
      <c r="F56" s="226">
        <v>0</v>
      </c>
      <c r="G56" s="227">
        <f>ROUND(E56*F56,2)</f>
        <v>0</v>
      </c>
      <c r="H56" s="211"/>
      <c r="I56" s="211"/>
      <c r="J56" s="211"/>
      <c r="K56" s="211"/>
      <c r="L56" s="211"/>
      <c r="M56" s="211"/>
      <c r="N56" s="211"/>
      <c r="O56" s="211"/>
      <c r="P56" s="211"/>
      <c r="Q56" s="211" t="s">
        <v>116</v>
      </c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</row>
    <row r="57" spans="1:46" outlineLevel="1" x14ac:dyDescent="0.25">
      <c r="A57" s="212">
        <v>38</v>
      </c>
      <c r="B57" s="218" t="s">
        <v>184</v>
      </c>
      <c r="C57" s="256" t="s">
        <v>185</v>
      </c>
      <c r="D57" s="220" t="s">
        <v>155</v>
      </c>
      <c r="E57" s="223">
        <v>3</v>
      </c>
      <c r="F57" s="226">
        <v>0</v>
      </c>
      <c r="G57" s="227">
        <f>ROUND(E57*F57,2)</f>
        <v>0</v>
      </c>
      <c r="H57" s="211"/>
      <c r="I57" s="211"/>
      <c r="J57" s="211"/>
      <c r="K57" s="211"/>
      <c r="L57" s="211"/>
      <c r="M57" s="211"/>
      <c r="N57" s="211"/>
      <c r="O57" s="211"/>
      <c r="P57" s="211"/>
      <c r="Q57" s="211" t="s">
        <v>116</v>
      </c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</row>
    <row r="58" spans="1:46" outlineLevel="1" x14ac:dyDescent="0.25">
      <c r="A58" s="212"/>
      <c r="B58" s="218"/>
      <c r="C58" s="258" t="s">
        <v>199</v>
      </c>
      <c r="D58" s="222"/>
      <c r="E58" s="225"/>
      <c r="F58" s="229"/>
      <c r="G58" s="230"/>
      <c r="H58" s="211"/>
      <c r="I58" s="211"/>
      <c r="J58" s="211"/>
      <c r="K58" s="211"/>
      <c r="L58" s="211"/>
      <c r="M58" s="211"/>
      <c r="N58" s="211"/>
      <c r="O58" s="211"/>
      <c r="P58" s="211"/>
      <c r="Q58" s="211" t="s">
        <v>137</v>
      </c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4" t="str">
        <f>C58</f>
        <v>Vodoinstalační práce spojené s napojením, zařizovacích předmětů včetně zednického zapravení</v>
      </c>
      <c r="AN58" s="211"/>
      <c r="AO58" s="211"/>
      <c r="AP58" s="211"/>
      <c r="AQ58" s="211"/>
      <c r="AR58" s="211"/>
      <c r="AS58" s="211"/>
      <c r="AT58" s="211"/>
    </row>
    <row r="59" spans="1:46" outlineLevel="1" x14ac:dyDescent="0.25">
      <c r="A59" s="212">
        <v>39</v>
      </c>
      <c r="B59" s="218" t="s">
        <v>200</v>
      </c>
      <c r="C59" s="256" t="s">
        <v>201</v>
      </c>
      <c r="D59" s="220" t="s">
        <v>159</v>
      </c>
      <c r="E59" s="223">
        <v>0.04</v>
      </c>
      <c r="F59" s="226">
        <v>0</v>
      </c>
      <c r="G59" s="227">
        <f>ROUND(E59*F59,2)</f>
        <v>0</v>
      </c>
      <c r="H59" s="211"/>
      <c r="I59" s="211"/>
      <c r="J59" s="211"/>
      <c r="K59" s="211"/>
      <c r="L59" s="211"/>
      <c r="M59" s="211"/>
      <c r="N59" s="211"/>
      <c r="O59" s="211"/>
      <c r="P59" s="211"/>
      <c r="Q59" s="211" t="s">
        <v>116</v>
      </c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</row>
    <row r="60" spans="1:46" x14ac:dyDescent="0.25">
      <c r="A60" s="213" t="s">
        <v>111</v>
      </c>
      <c r="B60" s="219" t="s">
        <v>74</v>
      </c>
      <c r="C60" s="257" t="s">
        <v>75</v>
      </c>
      <c r="D60" s="221"/>
      <c r="E60" s="224"/>
      <c r="F60" s="228"/>
      <c r="G60" s="228">
        <f>SUMIF(Q61:Q69,"&lt;&gt;NOR",G61:G69)</f>
        <v>0</v>
      </c>
      <c r="Q60" t="s">
        <v>112</v>
      </c>
    </row>
    <row r="61" spans="1:46" outlineLevel="1" x14ac:dyDescent="0.25">
      <c r="A61" s="212">
        <v>40</v>
      </c>
      <c r="B61" s="218" t="s">
        <v>202</v>
      </c>
      <c r="C61" s="256" t="s">
        <v>203</v>
      </c>
      <c r="D61" s="220" t="s">
        <v>183</v>
      </c>
      <c r="E61" s="223">
        <v>1</v>
      </c>
      <c r="F61" s="226">
        <v>0</v>
      </c>
      <c r="G61" s="227">
        <f>ROUND(E61*F61,2)</f>
        <v>0</v>
      </c>
      <c r="H61" s="211"/>
      <c r="I61" s="211"/>
      <c r="J61" s="211"/>
      <c r="K61" s="211"/>
      <c r="L61" s="211"/>
      <c r="M61" s="211"/>
      <c r="N61" s="211"/>
      <c r="O61" s="211"/>
      <c r="P61" s="211"/>
      <c r="Q61" s="211" t="s">
        <v>116</v>
      </c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</row>
    <row r="62" spans="1:46" outlineLevel="1" x14ac:dyDescent="0.25">
      <c r="A62" s="212">
        <v>41</v>
      </c>
      <c r="B62" s="218" t="s">
        <v>204</v>
      </c>
      <c r="C62" s="256" t="s">
        <v>205</v>
      </c>
      <c r="D62" s="220" t="s">
        <v>206</v>
      </c>
      <c r="E62" s="223">
        <v>1</v>
      </c>
      <c r="F62" s="226">
        <v>0</v>
      </c>
      <c r="G62" s="227">
        <f>ROUND(E62*F62,2)</f>
        <v>0</v>
      </c>
      <c r="H62" s="211"/>
      <c r="I62" s="211"/>
      <c r="J62" s="211"/>
      <c r="K62" s="211"/>
      <c r="L62" s="211"/>
      <c r="M62" s="211"/>
      <c r="N62" s="211"/>
      <c r="O62" s="211"/>
      <c r="P62" s="211"/>
      <c r="Q62" s="211" t="s">
        <v>116</v>
      </c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</row>
    <row r="63" spans="1:46" outlineLevel="1" x14ac:dyDescent="0.25">
      <c r="A63" s="212">
        <v>42</v>
      </c>
      <c r="B63" s="218" t="s">
        <v>207</v>
      </c>
      <c r="C63" s="256" t="s">
        <v>208</v>
      </c>
      <c r="D63" s="220" t="s">
        <v>183</v>
      </c>
      <c r="E63" s="223">
        <v>1</v>
      </c>
      <c r="F63" s="226">
        <v>0</v>
      </c>
      <c r="G63" s="227">
        <f>ROUND(E63*F63,2)</f>
        <v>0</v>
      </c>
      <c r="H63" s="211"/>
      <c r="I63" s="211"/>
      <c r="J63" s="211"/>
      <c r="K63" s="211"/>
      <c r="L63" s="211"/>
      <c r="M63" s="211"/>
      <c r="N63" s="211"/>
      <c r="O63" s="211"/>
      <c r="P63" s="211"/>
      <c r="Q63" s="211" t="s">
        <v>116</v>
      </c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</row>
    <row r="64" spans="1:46" outlineLevel="1" x14ac:dyDescent="0.25">
      <c r="A64" s="212">
        <v>43</v>
      </c>
      <c r="B64" s="218" t="s">
        <v>209</v>
      </c>
      <c r="C64" s="256" t="s">
        <v>210</v>
      </c>
      <c r="D64" s="220" t="s">
        <v>206</v>
      </c>
      <c r="E64" s="223">
        <v>1</v>
      </c>
      <c r="F64" s="226">
        <v>0</v>
      </c>
      <c r="G64" s="227">
        <f>ROUND(E64*F64,2)</f>
        <v>0</v>
      </c>
      <c r="H64" s="211"/>
      <c r="I64" s="211"/>
      <c r="J64" s="211"/>
      <c r="K64" s="211"/>
      <c r="L64" s="211"/>
      <c r="M64" s="211"/>
      <c r="N64" s="211"/>
      <c r="O64" s="211"/>
      <c r="P64" s="211"/>
      <c r="Q64" s="211" t="s">
        <v>116</v>
      </c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</row>
    <row r="65" spans="1:46" outlineLevel="1" x14ac:dyDescent="0.25">
      <c r="A65" s="212">
        <v>44</v>
      </c>
      <c r="B65" s="218" t="s">
        <v>211</v>
      </c>
      <c r="C65" s="256" t="s">
        <v>212</v>
      </c>
      <c r="D65" s="220" t="s">
        <v>206</v>
      </c>
      <c r="E65" s="223">
        <v>1</v>
      </c>
      <c r="F65" s="226">
        <v>0</v>
      </c>
      <c r="G65" s="227">
        <f>ROUND(E65*F65,2)</f>
        <v>0</v>
      </c>
      <c r="H65" s="211"/>
      <c r="I65" s="211"/>
      <c r="J65" s="211"/>
      <c r="K65" s="211"/>
      <c r="L65" s="211"/>
      <c r="M65" s="211"/>
      <c r="N65" s="211"/>
      <c r="O65" s="211"/>
      <c r="P65" s="211"/>
      <c r="Q65" s="211" t="s">
        <v>116</v>
      </c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</row>
    <row r="66" spans="1:46" outlineLevel="1" x14ac:dyDescent="0.25">
      <c r="A66" s="212">
        <v>45</v>
      </c>
      <c r="B66" s="218" t="s">
        <v>213</v>
      </c>
      <c r="C66" s="256" t="s">
        <v>214</v>
      </c>
      <c r="D66" s="220" t="s">
        <v>206</v>
      </c>
      <c r="E66" s="223">
        <v>1</v>
      </c>
      <c r="F66" s="226">
        <v>0</v>
      </c>
      <c r="G66" s="227">
        <f>ROUND(E66*F66,2)</f>
        <v>0</v>
      </c>
      <c r="H66" s="211"/>
      <c r="I66" s="211"/>
      <c r="J66" s="211"/>
      <c r="K66" s="211"/>
      <c r="L66" s="211"/>
      <c r="M66" s="211"/>
      <c r="N66" s="211"/>
      <c r="O66" s="211"/>
      <c r="P66" s="211"/>
      <c r="Q66" s="211" t="s">
        <v>116</v>
      </c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</row>
    <row r="67" spans="1:46" outlineLevel="1" x14ac:dyDescent="0.25">
      <c r="A67" s="212">
        <v>46</v>
      </c>
      <c r="B67" s="218" t="s">
        <v>215</v>
      </c>
      <c r="C67" s="256" t="s">
        <v>216</v>
      </c>
      <c r="D67" s="220" t="s">
        <v>183</v>
      </c>
      <c r="E67" s="223">
        <v>1</v>
      </c>
      <c r="F67" s="226">
        <v>0</v>
      </c>
      <c r="G67" s="227">
        <f>ROUND(E67*F67,2)</f>
        <v>0</v>
      </c>
      <c r="H67" s="211"/>
      <c r="I67" s="211"/>
      <c r="J67" s="211"/>
      <c r="K67" s="211"/>
      <c r="L67" s="211"/>
      <c r="M67" s="211"/>
      <c r="N67" s="211"/>
      <c r="O67" s="211"/>
      <c r="P67" s="211"/>
      <c r="Q67" s="211" t="s">
        <v>217</v>
      </c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</row>
    <row r="68" spans="1:46" ht="20.399999999999999" outlineLevel="1" x14ac:dyDescent="0.25">
      <c r="A68" s="212">
        <v>47</v>
      </c>
      <c r="B68" s="218" t="s">
        <v>218</v>
      </c>
      <c r="C68" s="256" t="s">
        <v>219</v>
      </c>
      <c r="D68" s="220" t="s">
        <v>183</v>
      </c>
      <c r="E68" s="223">
        <v>1</v>
      </c>
      <c r="F68" s="226">
        <v>0</v>
      </c>
      <c r="G68" s="227">
        <f>ROUND(E68*F68,2)</f>
        <v>0</v>
      </c>
      <c r="H68" s="211"/>
      <c r="I68" s="211"/>
      <c r="J68" s="211"/>
      <c r="K68" s="211"/>
      <c r="L68" s="211"/>
      <c r="M68" s="211"/>
      <c r="N68" s="211"/>
      <c r="O68" s="211"/>
      <c r="P68" s="211"/>
      <c r="Q68" s="211" t="s">
        <v>116</v>
      </c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/>
      <c r="AD68" s="211"/>
      <c r="AE68" s="211"/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</row>
    <row r="69" spans="1:46" outlineLevel="1" x14ac:dyDescent="0.25">
      <c r="A69" s="212">
        <v>48</v>
      </c>
      <c r="B69" s="218" t="s">
        <v>220</v>
      </c>
      <c r="C69" s="256" t="s">
        <v>221</v>
      </c>
      <c r="D69" s="220" t="s">
        <v>159</v>
      </c>
      <c r="E69" s="223">
        <v>0.55000000000000004</v>
      </c>
      <c r="F69" s="226">
        <v>0</v>
      </c>
      <c r="G69" s="227">
        <f>ROUND(E69*F69,2)</f>
        <v>0</v>
      </c>
      <c r="H69" s="211"/>
      <c r="I69" s="211"/>
      <c r="J69" s="211"/>
      <c r="K69" s="211"/>
      <c r="L69" s="211"/>
      <c r="M69" s="211"/>
      <c r="N69" s="211"/>
      <c r="O69" s="211"/>
      <c r="P69" s="211"/>
      <c r="Q69" s="211" t="s">
        <v>116</v>
      </c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</row>
    <row r="70" spans="1:46" x14ac:dyDescent="0.25">
      <c r="A70" s="213" t="s">
        <v>111</v>
      </c>
      <c r="B70" s="219" t="s">
        <v>76</v>
      </c>
      <c r="C70" s="257" t="s">
        <v>77</v>
      </c>
      <c r="D70" s="221"/>
      <c r="E70" s="224"/>
      <c r="F70" s="228"/>
      <c r="G70" s="228">
        <f>SUMIF(Q71:Q72,"&lt;&gt;NOR",G71:G72)</f>
        <v>0</v>
      </c>
      <c r="Q70" t="s">
        <v>112</v>
      </c>
    </row>
    <row r="71" spans="1:46" ht="20.399999999999999" outlineLevel="1" x14ac:dyDescent="0.25">
      <c r="A71" s="212">
        <v>49</v>
      </c>
      <c r="B71" s="218" t="s">
        <v>222</v>
      </c>
      <c r="C71" s="256" t="s">
        <v>223</v>
      </c>
      <c r="D71" s="220" t="s">
        <v>224</v>
      </c>
      <c r="E71" s="223">
        <v>4</v>
      </c>
      <c r="F71" s="226">
        <v>0</v>
      </c>
      <c r="G71" s="227">
        <f>ROUND(E71*F71,2)</f>
        <v>0</v>
      </c>
      <c r="H71" s="211"/>
      <c r="I71" s="211"/>
      <c r="J71" s="211"/>
      <c r="K71" s="211"/>
      <c r="L71" s="211"/>
      <c r="M71" s="211"/>
      <c r="N71" s="211"/>
      <c r="O71" s="211"/>
      <c r="P71" s="211"/>
      <c r="Q71" s="211" t="s">
        <v>116</v>
      </c>
      <c r="R71" s="211"/>
      <c r="S71" s="211"/>
      <c r="T71" s="211"/>
      <c r="U71" s="211"/>
      <c r="V71" s="211"/>
      <c r="W71" s="211"/>
      <c r="X71" s="211"/>
      <c r="Y71" s="211"/>
      <c r="Z71" s="211"/>
      <c r="AA71" s="211"/>
      <c r="AB71" s="211"/>
      <c r="AC71" s="211"/>
      <c r="AD71" s="211"/>
      <c r="AE71" s="211"/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</row>
    <row r="72" spans="1:46" outlineLevel="1" x14ac:dyDescent="0.25">
      <c r="A72" s="212">
        <v>50</v>
      </c>
      <c r="B72" s="218" t="s">
        <v>225</v>
      </c>
      <c r="C72" s="256" t="s">
        <v>226</v>
      </c>
      <c r="D72" s="220" t="s">
        <v>159</v>
      </c>
      <c r="E72" s="223">
        <v>0.4</v>
      </c>
      <c r="F72" s="226">
        <v>0</v>
      </c>
      <c r="G72" s="227">
        <f>ROUND(E72*F72,2)</f>
        <v>0</v>
      </c>
      <c r="H72" s="211"/>
      <c r="I72" s="211"/>
      <c r="J72" s="211"/>
      <c r="K72" s="211"/>
      <c r="L72" s="211"/>
      <c r="M72" s="211"/>
      <c r="N72" s="211"/>
      <c r="O72" s="211"/>
      <c r="P72" s="211"/>
      <c r="Q72" s="211" t="s">
        <v>116</v>
      </c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211"/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</row>
    <row r="73" spans="1:46" x14ac:dyDescent="0.25">
      <c r="A73" s="213" t="s">
        <v>111</v>
      </c>
      <c r="B73" s="219" t="s">
        <v>78</v>
      </c>
      <c r="C73" s="257" t="s">
        <v>79</v>
      </c>
      <c r="D73" s="221"/>
      <c r="E73" s="224"/>
      <c r="F73" s="228"/>
      <c r="G73" s="228">
        <f>SUMIF(Q74:Q76,"&lt;&gt;NOR",G74:G76)</f>
        <v>0</v>
      </c>
      <c r="Q73" t="s">
        <v>112</v>
      </c>
    </row>
    <row r="74" spans="1:46" ht="20.399999999999999" outlineLevel="1" x14ac:dyDescent="0.25">
      <c r="A74" s="212">
        <v>51</v>
      </c>
      <c r="B74" s="218" t="s">
        <v>227</v>
      </c>
      <c r="C74" s="256" t="s">
        <v>228</v>
      </c>
      <c r="D74" s="220" t="s">
        <v>115</v>
      </c>
      <c r="E74" s="223">
        <v>110.92</v>
      </c>
      <c r="F74" s="226">
        <v>0</v>
      </c>
      <c r="G74" s="227">
        <f>ROUND(E74*F74,2)</f>
        <v>0</v>
      </c>
      <c r="H74" s="211"/>
      <c r="I74" s="211"/>
      <c r="J74" s="211"/>
      <c r="K74" s="211"/>
      <c r="L74" s="211"/>
      <c r="M74" s="211"/>
      <c r="N74" s="211"/>
      <c r="O74" s="211"/>
      <c r="P74" s="211"/>
      <c r="Q74" s="211" t="s">
        <v>116</v>
      </c>
      <c r="R74" s="211"/>
      <c r="S74" s="211"/>
      <c r="T74" s="211"/>
      <c r="U74" s="211"/>
      <c r="V74" s="211"/>
      <c r="W74" s="211"/>
      <c r="X74" s="211"/>
      <c r="Y74" s="211"/>
      <c r="Z74" s="211"/>
      <c r="AA74" s="211"/>
      <c r="AB74" s="211"/>
      <c r="AC74" s="211"/>
      <c r="AD74" s="211"/>
      <c r="AE74" s="211"/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</row>
    <row r="75" spans="1:46" outlineLevel="1" x14ac:dyDescent="0.25">
      <c r="A75" s="212">
        <v>52</v>
      </c>
      <c r="B75" s="218" t="s">
        <v>229</v>
      </c>
      <c r="C75" s="256" t="s">
        <v>230</v>
      </c>
      <c r="D75" s="220" t="s">
        <v>115</v>
      </c>
      <c r="E75" s="223">
        <v>127.55800000000001</v>
      </c>
      <c r="F75" s="226">
        <v>0</v>
      </c>
      <c r="G75" s="227">
        <f>ROUND(E75*F75,2)</f>
        <v>0</v>
      </c>
      <c r="H75" s="211"/>
      <c r="I75" s="211"/>
      <c r="J75" s="211"/>
      <c r="K75" s="211"/>
      <c r="L75" s="211"/>
      <c r="M75" s="211"/>
      <c r="N75" s="211"/>
      <c r="O75" s="211"/>
      <c r="P75" s="211"/>
      <c r="Q75" s="211" t="s">
        <v>217</v>
      </c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</row>
    <row r="76" spans="1:46" outlineLevel="1" x14ac:dyDescent="0.25">
      <c r="A76" s="212">
        <v>53</v>
      </c>
      <c r="B76" s="218" t="s">
        <v>231</v>
      </c>
      <c r="C76" s="256" t="s">
        <v>232</v>
      </c>
      <c r="D76" s="220" t="s">
        <v>159</v>
      </c>
      <c r="E76" s="223">
        <v>1.0154700000000001</v>
      </c>
      <c r="F76" s="226">
        <v>0</v>
      </c>
      <c r="G76" s="227">
        <f>ROUND(E76*F76,2)</f>
        <v>0</v>
      </c>
      <c r="H76" s="211"/>
      <c r="I76" s="211"/>
      <c r="J76" s="211"/>
      <c r="K76" s="211"/>
      <c r="L76" s="211"/>
      <c r="M76" s="211"/>
      <c r="N76" s="211"/>
      <c r="O76" s="211"/>
      <c r="P76" s="211"/>
      <c r="Q76" s="211" t="s">
        <v>233</v>
      </c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</row>
    <row r="77" spans="1:46" x14ac:dyDescent="0.25">
      <c r="A77" s="213" t="s">
        <v>111</v>
      </c>
      <c r="B77" s="219" t="s">
        <v>80</v>
      </c>
      <c r="C77" s="257" t="s">
        <v>81</v>
      </c>
      <c r="D77" s="221"/>
      <c r="E77" s="224"/>
      <c r="F77" s="228"/>
      <c r="G77" s="228">
        <f>SUMIF(Q78:Q79,"&lt;&gt;NOR",G78:G79)</f>
        <v>0</v>
      </c>
      <c r="Q77" t="s">
        <v>112</v>
      </c>
    </row>
    <row r="78" spans="1:46" outlineLevel="1" x14ac:dyDescent="0.25">
      <c r="A78" s="212">
        <v>54</v>
      </c>
      <c r="B78" s="218" t="s">
        <v>234</v>
      </c>
      <c r="C78" s="256" t="s">
        <v>235</v>
      </c>
      <c r="D78" s="220" t="s">
        <v>224</v>
      </c>
      <c r="E78" s="223">
        <v>1</v>
      </c>
      <c r="F78" s="226">
        <v>0</v>
      </c>
      <c r="G78" s="227">
        <f>ROUND(E78*F78,2)</f>
        <v>0</v>
      </c>
      <c r="H78" s="211"/>
      <c r="I78" s="211"/>
      <c r="J78" s="211"/>
      <c r="K78" s="211"/>
      <c r="L78" s="211"/>
      <c r="M78" s="211"/>
      <c r="N78" s="211"/>
      <c r="O78" s="211"/>
      <c r="P78" s="211"/>
      <c r="Q78" s="211" t="s">
        <v>116</v>
      </c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</row>
    <row r="79" spans="1:46" outlineLevel="1" x14ac:dyDescent="0.25">
      <c r="A79" s="212">
        <v>55</v>
      </c>
      <c r="B79" s="218" t="s">
        <v>236</v>
      </c>
      <c r="C79" s="256" t="s">
        <v>237</v>
      </c>
      <c r="D79" s="220" t="s">
        <v>159</v>
      </c>
      <c r="E79" s="223">
        <v>0.3</v>
      </c>
      <c r="F79" s="226">
        <v>0</v>
      </c>
      <c r="G79" s="227">
        <f>ROUND(E79*F79,2)</f>
        <v>0</v>
      </c>
      <c r="H79" s="211"/>
      <c r="I79" s="211"/>
      <c r="J79" s="211"/>
      <c r="K79" s="211"/>
      <c r="L79" s="211"/>
      <c r="M79" s="211"/>
      <c r="N79" s="211"/>
      <c r="O79" s="211"/>
      <c r="P79" s="211"/>
      <c r="Q79" s="211" t="s">
        <v>116</v>
      </c>
      <c r="R79" s="211"/>
      <c r="S79" s="211"/>
      <c r="T79" s="211"/>
      <c r="U79" s="211"/>
      <c r="V79" s="211"/>
      <c r="W79" s="211"/>
      <c r="X79" s="211"/>
      <c r="Y79" s="211"/>
      <c r="Z79" s="211"/>
      <c r="AA79" s="211"/>
      <c r="AB79" s="211"/>
      <c r="AC79" s="211"/>
      <c r="AD79" s="211"/>
      <c r="AE79" s="211"/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</row>
    <row r="80" spans="1:46" x14ac:dyDescent="0.25">
      <c r="A80" s="213" t="s">
        <v>111</v>
      </c>
      <c r="B80" s="219" t="s">
        <v>82</v>
      </c>
      <c r="C80" s="257" t="s">
        <v>83</v>
      </c>
      <c r="D80" s="221"/>
      <c r="E80" s="224"/>
      <c r="F80" s="228"/>
      <c r="G80" s="228">
        <f>SUMIF(Q81:Q83,"&lt;&gt;NOR",G81:G83)</f>
        <v>0</v>
      </c>
      <c r="Q80" t="s">
        <v>112</v>
      </c>
    </row>
    <row r="81" spans="1:46" ht="20.399999999999999" outlineLevel="1" x14ac:dyDescent="0.25">
      <c r="A81" s="212">
        <v>56</v>
      </c>
      <c r="B81" s="218" t="s">
        <v>238</v>
      </c>
      <c r="C81" s="256" t="s">
        <v>239</v>
      </c>
      <c r="D81" s="220" t="s">
        <v>115</v>
      </c>
      <c r="E81" s="223">
        <v>55.46</v>
      </c>
      <c r="F81" s="226">
        <v>0</v>
      </c>
      <c r="G81" s="227">
        <f>ROUND(E81*F81,2)</f>
        <v>0</v>
      </c>
      <c r="H81" s="211"/>
      <c r="I81" s="211"/>
      <c r="J81" s="211"/>
      <c r="K81" s="211"/>
      <c r="L81" s="211"/>
      <c r="M81" s="211"/>
      <c r="N81" s="211"/>
      <c r="O81" s="211"/>
      <c r="P81" s="211"/>
      <c r="Q81" s="211" t="s">
        <v>116</v>
      </c>
      <c r="R81" s="211"/>
      <c r="S81" s="211"/>
      <c r="T81" s="211"/>
      <c r="U81" s="211"/>
      <c r="V81" s="211"/>
      <c r="W81" s="211"/>
      <c r="X81" s="211"/>
      <c r="Y81" s="211"/>
      <c r="Z81" s="211"/>
      <c r="AA81" s="211"/>
      <c r="AB81" s="211"/>
      <c r="AC81" s="211"/>
      <c r="AD81" s="211"/>
      <c r="AE81" s="211"/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</row>
    <row r="82" spans="1:46" ht="20.399999999999999" outlineLevel="1" x14ac:dyDescent="0.25">
      <c r="A82" s="212">
        <v>57</v>
      </c>
      <c r="B82" s="218" t="s">
        <v>240</v>
      </c>
      <c r="C82" s="256" t="s">
        <v>241</v>
      </c>
      <c r="D82" s="220" t="s">
        <v>125</v>
      </c>
      <c r="E82" s="223">
        <v>0.9</v>
      </c>
      <c r="F82" s="226">
        <v>0</v>
      </c>
      <c r="G82" s="227">
        <f>ROUND(E82*F82,2)</f>
        <v>0</v>
      </c>
      <c r="H82" s="211"/>
      <c r="I82" s="211"/>
      <c r="J82" s="211"/>
      <c r="K82" s="211"/>
      <c r="L82" s="211"/>
      <c r="M82" s="211"/>
      <c r="N82" s="211"/>
      <c r="O82" s="211"/>
      <c r="P82" s="211"/>
      <c r="Q82" s="211" t="s">
        <v>116</v>
      </c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</row>
    <row r="83" spans="1:46" outlineLevel="1" x14ac:dyDescent="0.25">
      <c r="A83" s="212">
        <v>58</v>
      </c>
      <c r="B83" s="218" t="s">
        <v>242</v>
      </c>
      <c r="C83" s="256" t="s">
        <v>243</v>
      </c>
      <c r="D83" s="220" t="s">
        <v>159</v>
      </c>
      <c r="E83" s="223">
        <v>3.2000000000000003E-4</v>
      </c>
      <c r="F83" s="226">
        <v>0</v>
      </c>
      <c r="G83" s="227">
        <f>ROUND(E83*F83,2)</f>
        <v>0</v>
      </c>
      <c r="H83" s="211"/>
      <c r="I83" s="211"/>
      <c r="J83" s="211"/>
      <c r="K83" s="211"/>
      <c r="L83" s="211"/>
      <c r="M83" s="211"/>
      <c r="N83" s="211"/>
      <c r="O83" s="211"/>
      <c r="P83" s="211"/>
      <c r="Q83" s="211" t="s">
        <v>233</v>
      </c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211"/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</row>
    <row r="84" spans="1:46" x14ac:dyDescent="0.25">
      <c r="A84" s="213" t="s">
        <v>111</v>
      </c>
      <c r="B84" s="219" t="s">
        <v>84</v>
      </c>
      <c r="C84" s="257" t="s">
        <v>85</v>
      </c>
      <c r="D84" s="221"/>
      <c r="E84" s="224"/>
      <c r="F84" s="228"/>
      <c r="G84" s="228">
        <f>SUMIF(Q85:Q101,"&lt;&gt;NOR",G85:G101)</f>
        <v>0</v>
      </c>
      <c r="Q84" t="s">
        <v>112</v>
      </c>
    </row>
    <row r="85" spans="1:46" outlineLevel="1" x14ac:dyDescent="0.25">
      <c r="A85" s="212">
        <v>59</v>
      </c>
      <c r="B85" s="218" t="s">
        <v>244</v>
      </c>
      <c r="C85" s="256" t="s">
        <v>245</v>
      </c>
      <c r="D85" s="220" t="s">
        <v>115</v>
      </c>
      <c r="E85" s="223">
        <v>110.92</v>
      </c>
      <c r="F85" s="226">
        <v>0</v>
      </c>
      <c r="G85" s="227">
        <f>ROUND(E85*F85,2)</f>
        <v>0</v>
      </c>
      <c r="H85" s="211"/>
      <c r="I85" s="211"/>
      <c r="J85" s="211"/>
      <c r="K85" s="211"/>
      <c r="L85" s="211"/>
      <c r="M85" s="211"/>
      <c r="N85" s="211"/>
      <c r="O85" s="211"/>
      <c r="P85" s="211"/>
      <c r="Q85" s="211" t="s">
        <v>116</v>
      </c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</row>
    <row r="86" spans="1:46" outlineLevel="1" x14ac:dyDescent="0.25">
      <c r="A86" s="212">
        <v>60</v>
      </c>
      <c r="B86" s="218" t="s">
        <v>246</v>
      </c>
      <c r="C86" s="256" t="s">
        <v>247</v>
      </c>
      <c r="D86" s="220" t="s">
        <v>115</v>
      </c>
      <c r="E86" s="223">
        <v>55.46</v>
      </c>
      <c r="F86" s="226">
        <v>0</v>
      </c>
      <c r="G86" s="227">
        <f>ROUND(E86*F86,2)</f>
        <v>0</v>
      </c>
      <c r="H86" s="211"/>
      <c r="I86" s="211"/>
      <c r="J86" s="211"/>
      <c r="K86" s="211"/>
      <c r="L86" s="211"/>
      <c r="M86" s="211"/>
      <c r="N86" s="211"/>
      <c r="O86" s="211"/>
      <c r="P86" s="211"/>
      <c r="Q86" s="211" t="s">
        <v>116</v>
      </c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</row>
    <row r="87" spans="1:46" outlineLevel="1" x14ac:dyDescent="0.25">
      <c r="A87" s="212">
        <v>61</v>
      </c>
      <c r="B87" s="218" t="s">
        <v>248</v>
      </c>
      <c r="C87" s="256" t="s">
        <v>249</v>
      </c>
      <c r="D87" s="220" t="s">
        <v>115</v>
      </c>
      <c r="E87" s="223">
        <v>55.46</v>
      </c>
      <c r="F87" s="226">
        <v>0</v>
      </c>
      <c r="G87" s="227">
        <f>ROUND(E87*F87,2)</f>
        <v>0</v>
      </c>
      <c r="H87" s="211"/>
      <c r="I87" s="211"/>
      <c r="J87" s="211"/>
      <c r="K87" s="211"/>
      <c r="L87" s="211"/>
      <c r="M87" s="211"/>
      <c r="N87" s="211"/>
      <c r="O87" s="211"/>
      <c r="P87" s="211"/>
      <c r="Q87" s="211" t="s">
        <v>116</v>
      </c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</row>
    <row r="88" spans="1:46" ht="20.399999999999999" outlineLevel="1" x14ac:dyDescent="0.25">
      <c r="A88" s="212">
        <v>62</v>
      </c>
      <c r="B88" s="218" t="s">
        <v>250</v>
      </c>
      <c r="C88" s="256" t="s">
        <v>251</v>
      </c>
      <c r="D88" s="220" t="s">
        <v>115</v>
      </c>
      <c r="E88" s="223">
        <v>55.46</v>
      </c>
      <c r="F88" s="226">
        <v>0</v>
      </c>
      <c r="G88" s="227">
        <f>ROUND(E88*F88,2)</f>
        <v>0</v>
      </c>
      <c r="H88" s="211"/>
      <c r="I88" s="211"/>
      <c r="J88" s="211"/>
      <c r="K88" s="211"/>
      <c r="L88" s="211"/>
      <c r="M88" s="211"/>
      <c r="N88" s="211"/>
      <c r="O88" s="211"/>
      <c r="P88" s="211"/>
      <c r="Q88" s="211" t="s">
        <v>116</v>
      </c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</row>
    <row r="89" spans="1:46" outlineLevel="1" x14ac:dyDescent="0.25">
      <c r="A89" s="212">
        <v>63</v>
      </c>
      <c r="B89" s="218" t="s">
        <v>252</v>
      </c>
      <c r="C89" s="256" t="s">
        <v>253</v>
      </c>
      <c r="D89" s="220" t="s">
        <v>115</v>
      </c>
      <c r="E89" s="223">
        <v>63.779000000000003</v>
      </c>
      <c r="F89" s="226">
        <v>0</v>
      </c>
      <c r="G89" s="227">
        <f>ROUND(E89*F89,2)</f>
        <v>0</v>
      </c>
      <c r="H89" s="211"/>
      <c r="I89" s="211"/>
      <c r="J89" s="211"/>
      <c r="K89" s="211"/>
      <c r="L89" s="211"/>
      <c r="M89" s="211"/>
      <c r="N89" s="211"/>
      <c r="O89" s="211"/>
      <c r="P89" s="211"/>
      <c r="Q89" s="211" t="s">
        <v>217</v>
      </c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  <c r="AD89" s="211"/>
      <c r="AE89" s="211"/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</row>
    <row r="90" spans="1:46" outlineLevel="1" x14ac:dyDescent="0.25">
      <c r="A90" s="212"/>
      <c r="B90" s="218"/>
      <c r="C90" s="258" t="s">
        <v>311</v>
      </c>
      <c r="D90" s="222"/>
      <c r="E90" s="225"/>
      <c r="F90" s="229"/>
      <c r="G90" s="230"/>
      <c r="H90" s="211"/>
      <c r="I90" s="211"/>
      <c r="J90" s="211"/>
      <c r="K90" s="211"/>
      <c r="L90" s="211"/>
      <c r="M90" s="211"/>
      <c r="N90" s="211"/>
      <c r="O90" s="211"/>
      <c r="P90" s="211"/>
      <c r="Q90" s="211" t="s">
        <v>137</v>
      </c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1"/>
      <c r="AJ90" s="211"/>
      <c r="AK90" s="211"/>
      <c r="AL90" s="211"/>
      <c r="AM90" s="214" t="str">
        <f>C90</f>
        <v xml:space="preserve"> 3,2Celková tloušťka 3,2 mm</v>
      </c>
      <c r="AN90" s="211"/>
      <c r="AO90" s="211"/>
      <c r="AP90" s="211"/>
      <c r="AQ90" s="211"/>
      <c r="AR90" s="211"/>
      <c r="AS90" s="211"/>
      <c r="AT90" s="211"/>
    </row>
    <row r="91" spans="1:46" outlineLevel="1" x14ac:dyDescent="0.25">
      <c r="A91" s="212"/>
      <c r="B91" s="218"/>
      <c r="C91" s="258" t="s">
        <v>312</v>
      </c>
      <c r="D91" s="222"/>
      <c r="E91" s="225"/>
      <c r="F91" s="229"/>
      <c r="G91" s="230"/>
      <c r="H91" s="211"/>
      <c r="I91" s="211"/>
      <c r="J91" s="211"/>
      <c r="K91" s="211"/>
      <c r="L91" s="211"/>
      <c r="M91" s="211"/>
      <c r="N91" s="211"/>
      <c r="O91" s="211"/>
      <c r="P91" s="211"/>
      <c r="Q91" s="211" t="s">
        <v>137</v>
      </c>
      <c r="R91" s="211"/>
      <c r="S91" s="211"/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211"/>
      <c r="AK91" s="211"/>
      <c r="AL91" s="211"/>
      <c r="AM91" s="214" t="str">
        <f>C91</f>
        <v>Tloušťka nášlapné vrstvy 0,7 mm</v>
      </c>
      <c r="AN91" s="211"/>
      <c r="AO91" s="211"/>
      <c r="AP91" s="211"/>
      <c r="AQ91" s="211"/>
      <c r="AR91" s="211"/>
      <c r="AS91" s="211"/>
      <c r="AT91" s="211"/>
    </row>
    <row r="92" spans="1:46" outlineLevel="1" x14ac:dyDescent="0.25">
      <c r="A92" s="212"/>
      <c r="B92" s="218"/>
      <c r="C92" s="258" t="s">
        <v>313</v>
      </c>
      <c r="D92" s="222"/>
      <c r="E92" s="225"/>
      <c r="F92" s="229"/>
      <c r="G92" s="230"/>
      <c r="H92" s="211"/>
      <c r="I92" s="211"/>
      <c r="J92" s="211"/>
      <c r="K92" s="211"/>
      <c r="L92" s="211"/>
      <c r="M92" s="211"/>
      <c r="N92" s="211"/>
      <c r="O92" s="211"/>
      <c r="P92" s="211"/>
      <c r="Q92" s="211" t="s">
        <v>137</v>
      </c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1"/>
      <c r="AH92" s="211"/>
      <c r="AI92" s="211"/>
      <c r="AJ92" s="211"/>
      <c r="AK92" s="211"/>
      <c r="AL92" s="211"/>
      <c r="AM92" s="214" t="str">
        <f>C92</f>
        <v>Délka 25 m, šířka 2 m</v>
      </c>
      <c r="AN92" s="211"/>
      <c r="AO92" s="211"/>
      <c r="AP92" s="211"/>
      <c r="AQ92" s="211"/>
      <c r="AR92" s="211"/>
      <c r="AS92" s="211"/>
      <c r="AT92" s="211"/>
    </row>
    <row r="93" spans="1:46" outlineLevel="1" x14ac:dyDescent="0.25">
      <c r="A93" s="212"/>
      <c r="B93" s="218"/>
      <c r="C93" s="258" t="s">
        <v>314</v>
      </c>
      <c r="D93" s="222"/>
      <c r="E93" s="225"/>
      <c r="F93" s="229"/>
      <c r="G93" s="230"/>
      <c r="H93" s="211"/>
      <c r="I93" s="211"/>
      <c r="J93" s="211"/>
      <c r="K93" s="211"/>
      <c r="L93" s="211"/>
      <c r="M93" s="211"/>
      <c r="N93" s="211"/>
      <c r="O93" s="211"/>
      <c r="P93" s="211"/>
      <c r="Q93" s="211" t="s">
        <v>137</v>
      </c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4" t="str">
        <f>C93</f>
        <v>Protiskluznost R9</v>
      </c>
      <c r="AN93" s="211"/>
      <c r="AO93" s="211"/>
      <c r="AP93" s="211"/>
      <c r="AQ93" s="211"/>
      <c r="AR93" s="211"/>
      <c r="AS93" s="211"/>
      <c r="AT93" s="211"/>
    </row>
    <row r="94" spans="1:46" outlineLevel="1" x14ac:dyDescent="0.25">
      <c r="A94" s="212"/>
      <c r="B94" s="218"/>
      <c r="C94" s="258" t="s">
        <v>315</v>
      </c>
      <c r="D94" s="222"/>
      <c r="E94" s="225"/>
      <c r="F94" s="229"/>
      <c r="G94" s="230"/>
      <c r="H94" s="211"/>
      <c r="I94" s="211"/>
      <c r="J94" s="211"/>
      <c r="K94" s="211"/>
      <c r="L94" s="211"/>
      <c r="M94" s="211"/>
      <c r="N94" s="211"/>
      <c r="O94" s="211"/>
      <c r="P94" s="211"/>
      <c r="Q94" s="211" t="s">
        <v>137</v>
      </c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1"/>
      <c r="AI94" s="211"/>
      <c r="AJ94" s="211"/>
      <c r="AK94" s="211"/>
      <c r="AL94" s="211"/>
      <c r="AM94" s="214" t="str">
        <f>C94</f>
        <v>Kročejový útlum 19 dB,</v>
      </c>
      <c r="AN94" s="211"/>
      <c r="AO94" s="211"/>
      <c r="AP94" s="211"/>
      <c r="AQ94" s="211"/>
      <c r="AR94" s="211"/>
      <c r="AS94" s="211"/>
      <c r="AT94" s="211"/>
    </row>
    <row r="95" spans="1:46" outlineLevel="1" x14ac:dyDescent="0.25">
      <c r="A95" s="212"/>
      <c r="B95" s="218"/>
      <c r="C95" s="258" t="s">
        <v>316</v>
      </c>
      <c r="D95" s="222"/>
      <c r="E95" s="225"/>
      <c r="F95" s="229"/>
      <c r="G95" s="230"/>
      <c r="H95" s="211"/>
      <c r="I95" s="211"/>
      <c r="J95" s="211"/>
      <c r="K95" s="211"/>
      <c r="L95" s="211"/>
      <c r="M95" s="211"/>
      <c r="N95" s="211"/>
      <c r="O95" s="211"/>
      <c r="P95" s="211"/>
      <c r="Q95" s="211" t="s">
        <v>137</v>
      </c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11"/>
      <c r="AH95" s="211"/>
      <c r="AI95" s="211"/>
      <c r="AJ95" s="211"/>
      <c r="AK95" s="211"/>
      <c r="AL95" s="211"/>
      <c r="AM95" s="214" t="str">
        <f>C95</f>
        <v>Povrchová úprava CLP</v>
      </c>
      <c r="AN95" s="211"/>
      <c r="AO95" s="211"/>
      <c r="AP95" s="211"/>
      <c r="AQ95" s="211"/>
      <c r="AR95" s="211"/>
      <c r="AS95" s="211"/>
      <c r="AT95" s="211"/>
    </row>
    <row r="96" spans="1:46" outlineLevel="1" x14ac:dyDescent="0.25">
      <c r="A96" s="212"/>
      <c r="B96" s="218"/>
      <c r="C96" s="258" t="s">
        <v>254</v>
      </c>
      <c r="D96" s="222"/>
      <c r="E96" s="225"/>
      <c r="F96" s="229"/>
      <c r="G96" s="230"/>
      <c r="H96" s="211"/>
      <c r="I96" s="211"/>
      <c r="J96" s="211"/>
      <c r="K96" s="211"/>
      <c r="L96" s="211"/>
      <c r="M96" s="211"/>
      <c r="N96" s="211"/>
      <c r="O96" s="211"/>
      <c r="P96" s="211"/>
      <c r="Q96" s="211" t="s">
        <v>137</v>
      </c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11"/>
      <c r="AH96" s="211"/>
      <c r="AI96" s="211"/>
      <c r="AJ96" s="211"/>
      <c r="AK96" s="211"/>
      <c r="AL96" s="211"/>
      <c r="AM96" s="214" t="str">
        <f>C96</f>
        <v>Oblast použití 34/42</v>
      </c>
      <c r="AN96" s="211"/>
      <c r="AO96" s="211"/>
      <c r="AP96" s="211"/>
      <c r="AQ96" s="211"/>
      <c r="AR96" s="211"/>
      <c r="AS96" s="211"/>
      <c r="AT96" s="211"/>
    </row>
    <row r="97" spans="1:46" ht="20.399999999999999" outlineLevel="1" x14ac:dyDescent="0.25">
      <c r="A97" s="212">
        <v>64</v>
      </c>
      <c r="B97" s="218" t="s">
        <v>255</v>
      </c>
      <c r="C97" s="256" t="s">
        <v>256</v>
      </c>
      <c r="D97" s="220" t="s">
        <v>125</v>
      </c>
      <c r="E97" s="223">
        <v>36</v>
      </c>
      <c r="F97" s="226">
        <v>0</v>
      </c>
      <c r="G97" s="227">
        <f>ROUND(E97*F97,2)</f>
        <v>0</v>
      </c>
      <c r="H97" s="211"/>
      <c r="I97" s="211"/>
      <c r="J97" s="211"/>
      <c r="K97" s="211"/>
      <c r="L97" s="211"/>
      <c r="M97" s="211"/>
      <c r="N97" s="211"/>
      <c r="O97" s="211"/>
      <c r="P97" s="211"/>
      <c r="Q97" s="211" t="s">
        <v>116</v>
      </c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</row>
    <row r="98" spans="1:46" outlineLevel="1" x14ac:dyDescent="0.25">
      <c r="A98" s="212">
        <v>65</v>
      </c>
      <c r="B98" s="218" t="s">
        <v>257</v>
      </c>
      <c r="C98" s="256" t="s">
        <v>258</v>
      </c>
      <c r="D98" s="220" t="s">
        <v>125</v>
      </c>
      <c r="E98" s="223">
        <v>32.56</v>
      </c>
      <c r="F98" s="226">
        <v>0</v>
      </c>
      <c r="G98" s="227">
        <f>ROUND(E98*F98,2)</f>
        <v>0</v>
      </c>
      <c r="H98" s="211"/>
      <c r="I98" s="211"/>
      <c r="J98" s="211"/>
      <c r="K98" s="211"/>
      <c r="L98" s="211"/>
      <c r="M98" s="211"/>
      <c r="N98" s="211"/>
      <c r="O98" s="211"/>
      <c r="P98" s="211"/>
      <c r="Q98" s="211" t="s">
        <v>116</v>
      </c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</row>
    <row r="99" spans="1:46" outlineLevel="1" x14ac:dyDescent="0.25">
      <c r="A99" s="212">
        <v>66</v>
      </c>
      <c r="B99" s="218" t="s">
        <v>259</v>
      </c>
      <c r="C99" s="256" t="s">
        <v>260</v>
      </c>
      <c r="D99" s="220" t="s">
        <v>125</v>
      </c>
      <c r="E99" s="223">
        <v>35.816000000000003</v>
      </c>
      <c r="F99" s="226">
        <v>0</v>
      </c>
      <c r="G99" s="227">
        <f>ROUND(E99*F99,2)</f>
        <v>0</v>
      </c>
      <c r="H99" s="211"/>
      <c r="I99" s="211"/>
      <c r="J99" s="211"/>
      <c r="K99" s="211"/>
      <c r="L99" s="211"/>
      <c r="M99" s="211"/>
      <c r="N99" s="211"/>
      <c r="O99" s="211"/>
      <c r="P99" s="211"/>
      <c r="Q99" s="211" t="s">
        <v>217</v>
      </c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</row>
    <row r="100" spans="1:46" ht="20.399999999999999" outlineLevel="1" x14ac:dyDescent="0.25">
      <c r="A100" s="212">
        <v>67</v>
      </c>
      <c r="B100" s="218" t="s">
        <v>261</v>
      </c>
      <c r="C100" s="256" t="s">
        <v>262</v>
      </c>
      <c r="D100" s="220" t="s">
        <v>115</v>
      </c>
      <c r="E100" s="223">
        <v>55.46</v>
      </c>
      <c r="F100" s="226">
        <v>0</v>
      </c>
      <c r="G100" s="227">
        <f>ROUND(E100*F100,2)</f>
        <v>0</v>
      </c>
      <c r="H100" s="211"/>
      <c r="I100" s="211"/>
      <c r="J100" s="211"/>
      <c r="K100" s="211"/>
      <c r="L100" s="211"/>
      <c r="M100" s="211"/>
      <c r="N100" s="211"/>
      <c r="O100" s="211"/>
      <c r="P100" s="211"/>
      <c r="Q100" s="211" t="s">
        <v>116</v>
      </c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</row>
    <row r="101" spans="1:46" outlineLevel="1" x14ac:dyDescent="0.25">
      <c r="A101" s="212">
        <v>68</v>
      </c>
      <c r="B101" s="218" t="s">
        <v>263</v>
      </c>
      <c r="C101" s="256" t="s">
        <v>264</v>
      </c>
      <c r="D101" s="220" t="s">
        <v>159</v>
      </c>
      <c r="E101" s="223">
        <v>0.41</v>
      </c>
      <c r="F101" s="226">
        <v>0</v>
      </c>
      <c r="G101" s="227">
        <f>ROUND(E101*F101,2)</f>
        <v>0</v>
      </c>
      <c r="H101" s="211"/>
      <c r="I101" s="211"/>
      <c r="J101" s="211"/>
      <c r="K101" s="211"/>
      <c r="L101" s="211"/>
      <c r="M101" s="211"/>
      <c r="N101" s="211"/>
      <c r="O101" s="211"/>
      <c r="P101" s="211"/>
      <c r="Q101" s="211" t="s">
        <v>116</v>
      </c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</row>
    <row r="102" spans="1:46" x14ac:dyDescent="0.25">
      <c r="A102" s="213" t="s">
        <v>111</v>
      </c>
      <c r="B102" s="219" t="s">
        <v>86</v>
      </c>
      <c r="C102" s="257" t="s">
        <v>87</v>
      </c>
      <c r="D102" s="221"/>
      <c r="E102" s="224"/>
      <c r="F102" s="228"/>
      <c r="G102" s="228">
        <f>SUMIF(Q103:Q109,"&lt;&gt;NOR",G103:G109)</f>
        <v>0</v>
      </c>
      <c r="Q102" t="s">
        <v>112</v>
      </c>
    </row>
    <row r="103" spans="1:46" outlineLevel="1" x14ac:dyDescent="0.25">
      <c r="A103" s="212">
        <v>69</v>
      </c>
      <c r="B103" s="218" t="s">
        <v>265</v>
      </c>
      <c r="C103" s="256" t="s">
        <v>127</v>
      </c>
      <c r="D103" s="220" t="s">
        <v>115</v>
      </c>
      <c r="E103" s="223">
        <v>1.8</v>
      </c>
      <c r="F103" s="226">
        <v>0</v>
      </c>
      <c r="G103" s="227">
        <f>ROUND(E103*F103,2)</f>
        <v>0</v>
      </c>
      <c r="H103" s="211"/>
      <c r="I103" s="211"/>
      <c r="J103" s="211"/>
      <c r="K103" s="211"/>
      <c r="L103" s="211"/>
      <c r="M103" s="211"/>
      <c r="N103" s="211"/>
      <c r="O103" s="211"/>
      <c r="P103" s="211"/>
      <c r="Q103" s="211" t="s">
        <v>116</v>
      </c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</row>
    <row r="104" spans="1:46" ht="20.399999999999999" outlineLevel="1" x14ac:dyDescent="0.25">
      <c r="A104" s="212">
        <v>70</v>
      </c>
      <c r="B104" s="218" t="s">
        <v>266</v>
      </c>
      <c r="C104" s="256" t="s">
        <v>267</v>
      </c>
      <c r="D104" s="220" t="s">
        <v>115</v>
      </c>
      <c r="E104" s="223">
        <v>1.8</v>
      </c>
      <c r="F104" s="226">
        <v>0</v>
      </c>
      <c r="G104" s="227">
        <f>ROUND(E104*F104,2)</f>
        <v>0</v>
      </c>
      <c r="H104" s="211"/>
      <c r="I104" s="211"/>
      <c r="J104" s="211"/>
      <c r="K104" s="211"/>
      <c r="L104" s="211"/>
      <c r="M104" s="211"/>
      <c r="N104" s="211"/>
      <c r="O104" s="211"/>
      <c r="P104" s="211"/>
      <c r="Q104" s="211" t="s">
        <v>116</v>
      </c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</row>
    <row r="105" spans="1:46" outlineLevel="1" x14ac:dyDescent="0.25">
      <c r="A105" s="212">
        <v>71</v>
      </c>
      <c r="B105" s="218" t="s">
        <v>268</v>
      </c>
      <c r="C105" s="256" t="s">
        <v>269</v>
      </c>
      <c r="D105" s="220" t="s">
        <v>115</v>
      </c>
      <c r="E105" s="223">
        <v>1.8</v>
      </c>
      <c r="F105" s="226">
        <v>0</v>
      </c>
      <c r="G105" s="227">
        <f>ROUND(E105*F105,2)</f>
        <v>0</v>
      </c>
      <c r="H105" s="211"/>
      <c r="I105" s="211"/>
      <c r="J105" s="211"/>
      <c r="K105" s="211"/>
      <c r="L105" s="211"/>
      <c r="M105" s="211"/>
      <c r="N105" s="211"/>
      <c r="O105" s="211"/>
      <c r="P105" s="211"/>
      <c r="Q105" s="211" t="s">
        <v>116</v>
      </c>
      <c r="R105" s="211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</row>
    <row r="106" spans="1:46" outlineLevel="1" x14ac:dyDescent="0.25">
      <c r="A106" s="212">
        <v>72</v>
      </c>
      <c r="B106" s="218" t="s">
        <v>270</v>
      </c>
      <c r="C106" s="256" t="s">
        <v>271</v>
      </c>
      <c r="D106" s="220" t="s">
        <v>115</v>
      </c>
      <c r="E106" s="223">
        <v>2.16</v>
      </c>
      <c r="F106" s="226">
        <v>0</v>
      </c>
      <c r="G106" s="227">
        <f>ROUND(E106*F106,2)</f>
        <v>0</v>
      </c>
      <c r="H106" s="211"/>
      <c r="I106" s="211"/>
      <c r="J106" s="211"/>
      <c r="K106" s="211"/>
      <c r="L106" s="211"/>
      <c r="M106" s="211"/>
      <c r="N106" s="211"/>
      <c r="O106" s="211"/>
      <c r="P106" s="211"/>
      <c r="Q106" s="211" t="s">
        <v>217</v>
      </c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</row>
    <row r="107" spans="1:46" outlineLevel="1" x14ac:dyDescent="0.25">
      <c r="A107" s="212">
        <v>73</v>
      </c>
      <c r="B107" s="218" t="s">
        <v>272</v>
      </c>
      <c r="C107" s="256" t="s">
        <v>273</v>
      </c>
      <c r="D107" s="220" t="s">
        <v>125</v>
      </c>
      <c r="E107" s="223">
        <v>4.2</v>
      </c>
      <c r="F107" s="226">
        <v>0</v>
      </c>
      <c r="G107" s="227">
        <f>ROUND(E107*F107,2)</f>
        <v>0</v>
      </c>
      <c r="H107" s="211"/>
      <c r="I107" s="211"/>
      <c r="J107" s="211"/>
      <c r="K107" s="211"/>
      <c r="L107" s="211"/>
      <c r="M107" s="211"/>
      <c r="N107" s="211"/>
      <c r="O107" s="211"/>
      <c r="P107" s="211"/>
      <c r="Q107" s="211" t="s">
        <v>116</v>
      </c>
      <c r="R107" s="211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</row>
    <row r="108" spans="1:46" outlineLevel="1" x14ac:dyDescent="0.25">
      <c r="A108" s="212">
        <v>74</v>
      </c>
      <c r="B108" s="218" t="s">
        <v>274</v>
      </c>
      <c r="C108" s="256" t="s">
        <v>275</v>
      </c>
      <c r="D108" s="220" t="s">
        <v>125</v>
      </c>
      <c r="E108" s="223">
        <v>4.2</v>
      </c>
      <c r="F108" s="226">
        <v>0</v>
      </c>
      <c r="G108" s="227">
        <f>ROUND(E108*F108,2)</f>
        <v>0</v>
      </c>
      <c r="H108" s="211"/>
      <c r="I108" s="211"/>
      <c r="J108" s="211"/>
      <c r="K108" s="211"/>
      <c r="L108" s="211"/>
      <c r="M108" s="211"/>
      <c r="N108" s="211"/>
      <c r="O108" s="211"/>
      <c r="P108" s="211"/>
      <c r="Q108" s="211" t="s">
        <v>116</v>
      </c>
      <c r="R108" s="211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</row>
    <row r="109" spans="1:46" outlineLevel="1" x14ac:dyDescent="0.25">
      <c r="A109" s="212">
        <v>75</v>
      </c>
      <c r="B109" s="218" t="s">
        <v>276</v>
      </c>
      <c r="C109" s="256" t="s">
        <v>277</v>
      </c>
      <c r="D109" s="220" t="s">
        <v>159</v>
      </c>
      <c r="E109" s="223">
        <v>0.05</v>
      </c>
      <c r="F109" s="226">
        <v>0</v>
      </c>
      <c r="G109" s="227">
        <f>ROUND(E109*F109,2)</f>
        <v>0</v>
      </c>
      <c r="H109" s="211"/>
      <c r="I109" s="211"/>
      <c r="J109" s="211"/>
      <c r="K109" s="211"/>
      <c r="L109" s="211"/>
      <c r="M109" s="211"/>
      <c r="N109" s="211"/>
      <c r="O109" s="211"/>
      <c r="P109" s="211"/>
      <c r="Q109" s="211" t="s">
        <v>116</v>
      </c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</row>
    <row r="110" spans="1:46" x14ac:dyDescent="0.25">
      <c r="A110" s="213" t="s">
        <v>111</v>
      </c>
      <c r="B110" s="219" t="s">
        <v>88</v>
      </c>
      <c r="C110" s="257" t="s">
        <v>89</v>
      </c>
      <c r="D110" s="221"/>
      <c r="E110" s="224"/>
      <c r="F110" s="228"/>
      <c r="G110" s="228">
        <f>SUMIF(Q111:Q111,"&lt;&gt;NOR",G111:G111)</f>
        <v>0</v>
      </c>
      <c r="Q110" t="s">
        <v>112</v>
      </c>
    </row>
    <row r="111" spans="1:46" outlineLevel="1" x14ac:dyDescent="0.25">
      <c r="A111" s="212">
        <v>76</v>
      </c>
      <c r="B111" s="218" t="s">
        <v>278</v>
      </c>
      <c r="C111" s="256" t="s">
        <v>279</v>
      </c>
      <c r="D111" s="220" t="s">
        <v>224</v>
      </c>
      <c r="E111" s="223">
        <v>1</v>
      </c>
      <c r="F111" s="226">
        <v>0</v>
      </c>
      <c r="G111" s="227">
        <f>ROUND(E111*F111,2)</f>
        <v>0</v>
      </c>
      <c r="H111" s="211"/>
      <c r="I111" s="211"/>
      <c r="J111" s="211"/>
      <c r="K111" s="211"/>
      <c r="L111" s="211"/>
      <c r="M111" s="211"/>
      <c r="N111" s="211"/>
      <c r="O111" s="211"/>
      <c r="P111" s="211"/>
      <c r="Q111" s="211" t="s">
        <v>116</v>
      </c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</row>
    <row r="112" spans="1:46" x14ac:dyDescent="0.25">
      <c r="A112" s="213" t="s">
        <v>111</v>
      </c>
      <c r="B112" s="219" t="s">
        <v>90</v>
      </c>
      <c r="C112" s="257" t="s">
        <v>91</v>
      </c>
      <c r="D112" s="221"/>
      <c r="E112" s="224"/>
      <c r="F112" s="228"/>
      <c r="G112" s="228">
        <f>SUMIF(Q113:Q118,"&lt;&gt;NOR",G113:G118)</f>
        <v>0</v>
      </c>
      <c r="Q112" t="s">
        <v>112</v>
      </c>
    </row>
    <row r="113" spans="1:46" outlineLevel="1" x14ac:dyDescent="0.25">
      <c r="A113" s="212">
        <v>77</v>
      </c>
      <c r="B113" s="218" t="s">
        <v>280</v>
      </c>
      <c r="C113" s="256" t="s">
        <v>281</v>
      </c>
      <c r="D113" s="220" t="s">
        <v>115</v>
      </c>
      <c r="E113" s="223">
        <v>176.62360000000001</v>
      </c>
      <c r="F113" s="226">
        <v>0</v>
      </c>
      <c r="G113" s="227">
        <f>ROUND(E113*F113,2)</f>
        <v>0</v>
      </c>
      <c r="H113" s="211"/>
      <c r="I113" s="211"/>
      <c r="J113" s="211"/>
      <c r="K113" s="211"/>
      <c r="L113" s="211"/>
      <c r="M113" s="211"/>
      <c r="N113" s="211"/>
      <c r="O113" s="211"/>
      <c r="P113" s="211"/>
      <c r="Q113" s="211" t="s">
        <v>116</v>
      </c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</row>
    <row r="114" spans="1:46" outlineLevel="1" x14ac:dyDescent="0.25">
      <c r="A114" s="212">
        <v>78</v>
      </c>
      <c r="B114" s="218" t="s">
        <v>282</v>
      </c>
      <c r="C114" s="256" t="s">
        <v>283</v>
      </c>
      <c r="D114" s="220" t="s">
        <v>115</v>
      </c>
      <c r="E114" s="223">
        <v>176.62360000000001</v>
      </c>
      <c r="F114" s="226">
        <v>0</v>
      </c>
      <c r="G114" s="227">
        <f>ROUND(E114*F114,2)</f>
        <v>0</v>
      </c>
      <c r="H114" s="211"/>
      <c r="I114" s="211"/>
      <c r="J114" s="211"/>
      <c r="K114" s="211"/>
      <c r="L114" s="211"/>
      <c r="M114" s="211"/>
      <c r="N114" s="211"/>
      <c r="O114" s="211"/>
      <c r="P114" s="211"/>
      <c r="Q114" s="211" t="s">
        <v>116</v>
      </c>
      <c r="R114" s="211"/>
      <c r="S114" s="211"/>
      <c r="T114" s="211"/>
      <c r="U114" s="21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</row>
    <row r="115" spans="1:46" outlineLevel="1" x14ac:dyDescent="0.25">
      <c r="A115" s="212">
        <v>79</v>
      </c>
      <c r="B115" s="218" t="s">
        <v>284</v>
      </c>
      <c r="C115" s="256" t="s">
        <v>285</v>
      </c>
      <c r="D115" s="220" t="s">
        <v>115</v>
      </c>
      <c r="E115" s="223">
        <v>176.62360000000001</v>
      </c>
      <c r="F115" s="226">
        <v>0</v>
      </c>
      <c r="G115" s="227">
        <f>ROUND(E115*F115,2)</f>
        <v>0</v>
      </c>
      <c r="H115" s="211"/>
      <c r="I115" s="211"/>
      <c r="J115" s="211"/>
      <c r="K115" s="211"/>
      <c r="L115" s="211"/>
      <c r="M115" s="211"/>
      <c r="N115" s="211"/>
      <c r="O115" s="211"/>
      <c r="P115" s="211"/>
      <c r="Q115" s="211" t="s">
        <v>116</v>
      </c>
      <c r="R115" s="211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</row>
    <row r="116" spans="1:46" ht="20.399999999999999" outlineLevel="1" x14ac:dyDescent="0.25">
      <c r="A116" s="212">
        <v>80</v>
      </c>
      <c r="B116" s="218" t="s">
        <v>286</v>
      </c>
      <c r="C116" s="256" t="s">
        <v>287</v>
      </c>
      <c r="D116" s="220" t="s">
        <v>115</v>
      </c>
      <c r="E116" s="223">
        <v>55.46</v>
      </c>
      <c r="F116" s="226">
        <v>0</v>
      </c>
      <c r="G116" s="227">
        <f>ROUND(E116*F116,2)</f>
        <v>0</v>
      </c>
      <c r="H116" s="211"/>
      <c r="I116" s="211"/>
      <c r="J116" s="211"/>
      <c r="K116" s="211"/>
      <c r="L116" s="211"/>
      <c r="M116" s="211"/>
      <c r="N116" s="211"/>
      <c r="O116" s="211"/>
      <c r="P116" s="211"/>
      <c r="Q116" s="211" t="s">
        <v>116</v>
      </c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</row>
    <row r="117" spans="1:46" outlineLevel="1" x14ac:dyDescent="0.25">
      <c r="A117" s="212">
        <v>81</v>
      </c>
      <c r="B117" s="218" t="s">
        <v>117</v>
      </c>
      <c r="C117" s="256" t="s">
        <v>118</v>
      </c>
      <c r="D117" s="220" t="s">
        <v>115</v>
      </c>
      <c r="E117" s="223">
        <v>14.320600000000001</v>
      </c>
      <c r="F117" s="226">
        <v>0</v>
      </c>
      <c r="G117" s="227">
        <f>ROUND(E117*F117,2)</f>
        <v>0</v>
      </c>
      <c r="H117" s="211"/>
      <c r="I117" s="211"/>
      <c r="J117" s="211"/>
      <c r="K117" s="211"/>
      <c r="L117" s="211"/>
      <c r="M117" s="211"/>
      <c r="N117" s="211"/>
      <c r="O117" s="211"/>
      <c r="P117" s="211"/>
      <c r="Q117" s="211" t="s">
        <v>116</v>
      </c>
      <c r="R117" s="211"/>
      <c r="S117" s="211"/>
      <c r="T117" s="211"/>
      <c r="U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</row>
    <row r="118" spans="1:46" outlineLevel="1" x14ac:dyDescent="0.25">
      <c r="A118" s="212">
        <v>82</v>
      </c>
      <c r="B118" s="218" t="s">
        <v>288</v>
      </c>
      <c r="C118" s="256" t="s">
        <v>289</v>
      </c>
      <c r="D118" s="220" t="s">
        <v>115</v>
      </c>
      <c r="E118" s="223">
        <v>60</v>
      </c>
      <c r="F118" s="226">
        <v>0</v>
      </c>
      <c r="G118" s="227">
        <f>ROUND(E118*F118,2)</f>
        <v>0</v>
      </c>
      <c r="H118" s="211"/>
      <c r="I118" s="211"/>
      <c r="J118" s="211"/>
      <c r="K118" s="211"/>
      <c r="L118" s="211"/>
      <c r="M118" s="211"/>
      <c r="N118" s="211"/>
      <c r="O118" s="211"/>
      <c r="P118" s="211"/>
      <c r="Q118" s="211" t="s">
        <v>116</v>
      </c>
      <c r="R118" s="211"/>
      <c r="S118" s="211"/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</row>
    <row r="119" spans="1:46" x14ac:dyDescent="0.25">
      <c r="A119" s="213" t="s">
        <v>111</v>
      </c>
      <c r="B119" s="219" t="s">
        <v>92</v>
      </c>
      <c r="C119" s="257" t="s">
        <v>93</v>
      </c>
      <c r="D119" s="221"/>
      <c r="E119" s="224"/>
      <c r="F119" s="228"/>
      <c r="G119" s="228">
        <f>SUMIF(Q120:Q123,"&lt;&gt;NOR",G120:G123)</f>
        <v>0</v>
      </c>
      <c r="Q119" t="s">
        <v>112</v>
      </c>
    </row>
    <row r="120" spans="1:46" outlineLevel="1" x14ac:dyDescent="0.25">
      <c r="A120" s="212">
        <v>83</v>
      </c>
      <c r="B120" s="218" t="s">
        <v>290</v>
      </c>
      <c r="C120" s="256" t="s">
        <v>291</v>
      </c>
      <c r="D120" s="220" t="s">
        <v>183</v>
      </c>
      <c r="E120" s="223">
        <v>12</v>
      </c>
      <c r="F120" s="226">
        <v>0</v>
      </c>
      <c r="G120" s="227">
        <f>ROUND(E120*F120,2)</f>
        <v>0</v>
      </c>
      <c r="H120" s="211"/>
      <c r="I120" s="211"/>
      <c r="J120" s="211"/>
      <c r="K120" s="211"/>
      <c r="L120" s="211"/>
      <c r="M120" s="211"/>
      <c r="N120" s="211"/>
      <c r="O120" s="211"/>
      <c r="P120" s="211"/>
      <c r="Q120" s="211" t="s">
        <v>116</v>
      </c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</row>
    <row r="121" spans="1:46" outlineLevel="1" x14ac:dyDescent="0.25">
      <c r="A121" s="212">
        <v>84</v>
      </c>
      <c r="B121" s="218" t="s">
        <v>292</v>
      </c>
      <c r="C121" s="256" t="s">
        <v>293</v>
      </c>
      <c r="D121" s="220" t="s">
        <v>183</v>
      </c>
      <c r="E121" s="223">
        <v>12</v>
      </c>
      <c r="F121" s="226">
        <v>0</v>
      </c>
      <c r="G121" s="227">
        <f>ROUND(E121*F121,2)</f>
        <v>0</v>
      </c>
      <c r="H121" s="211"/>
      <c r="I121" s="211"/>
      <c r="J121" s="211"/>
      <c r="K121" s="211"/>
      <c r="L121" s="211"/>
      <c r="M121" s="211"/>
      <c r="N121" s="211"/>
      <c r="O121" s="211"/>
      <c r="P121" s="211"/>
      <c r="Q121" s="211" t="s">
        <v>116</v>
      </c>
      <c r="R121" s="211"/>
      <c r="S121" s="211"/>
      <c r="T121" s="211"/>
      <c r="U121" s="21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</row>
    <row r="122" spans="1:46" outlineLevel="1" x14ac:dyDescent="0.25">
      <c r="A122" s="212">
        <v>85</v>
      </c>
      <c r="B122" s="218" t="s">
        <v>294</v>
      </c>
      <c r="C122" s="256" t="s">
        <v>295</v>
      </c>
      <c r="D122" s="220" t="s">
        <v>183</v>
      </c>
      <c r="E122" s="223">
        <v>12</v>
      </c>
      <c r="F122" s="226">
        <v>0</v>
      </c>
      <c r="G122" s="227">
        <f>ROUND(E122*F122,2)</f>
        <v>0</v>
      </c>
      <c r="H122" s="211"/>
      <c r="I122" s="211"/>
      <c r="J122" s="211"/>
      <c r="K122" s="211"/>
      <c r="L122" s="211"/>
      <c r="M122" s="211"/>
      <c r="N122" s="211"/>
      <c r="O122" s="211"/>
      <c r="P122" s="211"/>
      <c r="Q122" s="211" t="s">
        <v>217</v>
      </c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</row>
    <row r="123" spans="1:46" outlineLevel="1" x14ac:dyDescent="0.25">
      <c r="A123" s="212">
        <v>86</v>
      </c>
      <c r="B123" s="218" t="s">
        <v>296</v>
      </c>
      <c r="C123" s="256" t="s">
        <v>297</v>
      </c>
      <c r="D123" s="220" t="s">
        <v>155</v>
      </c>
      <c r="E123" s="223">
        <v>12</v>
      </c>
      <c r="F123" s="226">
        <v>0</v>
      </c>
      <c r="G123" s="227">
        <f>ROUND(E123*F123,2)</f>
        <v>0</v>
      </c>
      <c r="H123" s="211"/>
      <c r="I123" s="211"/>
      <c r="J123" s="211"/>
      <c r="K123" s="211"/>
      <c r="L123" s="211"/>
      <c r="M123" s="211"/>
      <c r="N123" s="211"/>
      <c r="O123" s="211"/>
      <c r="P123" s="211"/>
      <c r="Q123" s="211" t="s">
        <v>116</v>
      </c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</row>
    <row r="124" spans="1:46" x14ac:dyDescent="0.25">
      <c r="A124" s="213" t="s">
        <v>111</v>
      </c>
      <c r="B124" s="219" t="s">
        <v>94</v>
      </c>
      <c r="C124" s="257" t="s">
        <v>26</v>
      </c>
      <c r="D124" s="221"/>
      <c r="E124" s="224"/>
      <c r="F124" s="228"/>
      <c r="G124" s="228">
        <f>SUMIF(Q125:Q129,"&lt;&gt;NOR",G125:G129)</f>
        <v>0</v>
      </c>
      <c r="Q124" t="s">
        <v>112</v>
      </c>
    </row>
    <row r="125" spans="1:46" outlineLevel="1" x14ac:dyDescent="0.25">
      <c r="A125" s="212">
        <v>87</v>
      </c>
      <c r="B125" s="218" t="s">
        <v>298</v>
      </c>
      <c r="C125" s="256" t="s">
        <v>299</v>
      </c>
      <c r="D125" s="220" t="s">
        <v>300</v>
      </c>
      <c r="E125" s="223">
        <v>1</v>
      </c>
      <c r="F125" s="226">
        <v>0</v>
      </c>
      <c r="G125" s="227">
        <f>ROUND(E125*F125,2)</f>
        <v>0</v>
      </c>
      <c r="H125" s="211"/>
      <c r="I125" s="211"/>
      <c r="J125" s="211"/>
      <c r="K125" s="211"/>
      <c r="L125" s="211"/>
      <c r="M125" s="211"/>
      <c r="N125" s="211"/>
      <c r="O125" s="211"/>
      <c r="P125" s="211"/>
      <c r="Q125" s="211" t="s">
        <v>116</v>
      </c>
      <c r="R125" s="211"/>
      <c r="S125" s="211"/>
      <c r="T125" s="211"/>
      <c r="U125" s="21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/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</row>
    <row r="126" spans="1:46" outlineLevel="1" x14ac:dyDescent="0.25">
      <c r="A126" s="212">
        <v>88</v>
      </c>
      <c r="B126" s="218" t="s">
        <v>301</v>
      </c>
      <c r="C126" s="256" t="s">
        <v>302</v>
      </c>
      <c r="D126" s="220" t="s">
        <v>300</v>
      </c>
      <c r="E126" s="223">
        <v>1</v>
      </c>
      <c r="F126" s="226">
        <v>0</v>
      </c>
      <c r="G126" s="227">
        <f>ROUND(E126*F126,2)</f>
        <v>0</v>
      </c>
      <c r="H126" s="211"/>
      <c r="I126" s="211"/>
      <c r="J126" s="211"/>
      <c r="K126" s="211"/>
      <c r="L126" s="211"/>
      <c r="M126" s="211"/>
      <c r="N126" s="211"/>
      <c r="O126" s="211"/>
      <c r="P126" s="211"/>
      <c r="Q126" s="211" t="s">
        <v>116</v>
      </c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</row>
    <row r="127" spans="1:46" outlineLevel="1" x14ac:dyDescent="0.25">
      <c r="A127" s="212">
        <v>89</v>
      </c>
      <c r="B127" s="218" t="s">
        <v>303</v>
      </c>
      <c r="C127" s="256" t="s">
        <v>304</v>
      </c>
      <c r="D127" s="220" t="s">
        <v>300</v>
      </c>
      <c r="E127" s="223">
        <v>1</v>
      </c>
      <c r="F127" s="226">
        <v>0</v>
      </c>
      <c r="G127" s="227">
        <f>ROUND(E127*F127,2)</f>
        <v>0</v>
      </c>
      <c r="H127" s="211"/>
      <c r="I127" s="211"/>
      <c r="J127" s="211"/>
      <c r="K127" s="211"/>
      <c r="L127" s="211"/>
      <c r="M127" s="211"/>
      <c r="N127" s="211"/>
      <c r="O127" s="211"/>
      <c r="P127" s="211"/>
      <c r="Q127" s="211" t="s">
        <v>116</v>
      </c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</row>
    <row r="128" spans="1:46" outlineLevel="1" x14ac:dyDescent="0.25">
      <c r="A128" s="212">
        <v>90</v>
      </c>
      <c r="B128" s="218" t="s">
        <v>305</v>
      </c>
      <c r="C128" s="256" t="s">
        <v>306</v>
      </c>
      <c r="D128" s="220" t="s">
        <v>300</v>
      </c>
      <c r="E128" s="223">
        <v>1</v>
      </c>
      <c r="F128" s="226">
        <v>0</v>
      </c>
      <c r="G128" s="227">
        <f>ROUND(E128*F128,2)</f>
        <v>0</v>
      </c>
      <c r="H128" s="211"/>
      <c r="I128" s="211"/>
      <c r="J128" s="211"/>
      <c r="K128" s="211"/>
      <c r="L128" s="211"/>
      <c r="M128" s="211"/>
      <c r="N128" s="211"/>
      <c r="O128" s="211"/>
      <c r="P128" s="211"/>
      <c r="Q128" s="211" t="s">
        <v>116</v>
      </c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</row>
    <row r="129" spans="1:46" outlineLevel="1" x14ac:dyDescent="0.25">
      <c r="A129" s="212">
        <v>91</v>
      </c>
      <c r="B129" s="218" t="s">
        <v>307</v>
      </c>
      <c r="C129" s="256" t="s">
        <v>308</v>
      </c>
      <c r="D129" s="220" t="s">
        <v>300</v>
      </c>
      <c r="E129" s="223">
        <v>1</v>
      </c>
      <c r="F129" s="226">
        <v>0</v>
      </c>
      <c r="G129" s="227">
        <f>ROUND(E129*F129,2)</f>
        <v>0</v>
      </c>
      <c r="H129" s="211"/>
      <c r="I129" s="211"/>
      <c r="J129" s="211"/>
      <c r="K129" s="211"/>
      <c r="L129" s="211"/>
      <c r="M129" s="211"/>
      <c r="N129" s="211"/>
      <c r="O129" s="211"/>
      <c r="P129" s="211"/>
      <c r="Q129" s="211" t="s">
        <v>116</v>
      </c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</row>
    <row r="130" spans="1:46" x14ac:dyDescent="0.25">
      <c r="A130" s="213" t="s">
        <v>111</v>
      </c>
      <c r="B130" s="219" t="s">
        <v>95</v>
      </c>
      <c r="C130" s="257" t="s">
        <v>96</v>
      </c>
      <c r="D130" s="221"/>
      <c r="E130" s="224"/>
      <c r="F130" s="228"/>
      <c r="G130" s="228">
        <f>SUMIF(Q131:Q131,"&lt;&gt;NOR",G131:G131)</f>
        <v>0</v>
      </c>
      <c r="Q130" t="s">
        <v>112</v>
      </c>
    </row>
    <row r="131" spans="1:46" outlineLevel="1" x14ac:dyDescent="0.25">
      <c r="A131" s="237">
        <v>92</v>
      </c>
      <c r="B131" s="238" t="s">
        <v>309</v>
      </c>
      <c r="C131" s="259" t="s">
        <v>310</v>
      </c>
      <c r="D131" s="239" t="s">
        <v>155</v>
      </c>
      <c r="E131" s="240">
        <v>16</v>
      </c>
      <c r="F131" s="226">
        <v>0</v>
      </c>
      <c r="G131" s="241">
        <f>ROUND(E131*F131,2)</f>
        <v>0</v>
      </c>
      <c r="H131" s="211"/>
      <c r="I131" s="211"/>
      <c r="J131" s="211"/>
      <c r="K131" s="211"/>
      <c r="L131" s="211"/>
      <c r="M131" s="211"/>
      <c r="N131" s="211"/>
      <c r="O131" s="211"/>
      <c r="P131" s="211"/>
      <c r="Q131" s="211" t="s">
        <v>116</v>
      </c>
      <c r="R131" s="211"/>
      <c r="S131" s="211"/>
      <c r="T131" s="211"/>
      <c r="U131" s="21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/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</row>
    <row r="132" spans="1:46" x14ac:dyDescent="0.25">
      <c r="A132" s="6"/>
      <c r="B132" s="7" t="s">
        <v>317</v>
      </c>
      <c r="C132" s="260" t="s">
        <v>317</v>
      </c>
      <c r="D132" s="6"/>
      <c r="E132" s="6"/>
      <c r="F132" s="6"/>
      <c r="G132" s="6"/>
      <c r="O132">
        <v>12</v>
      </c>
      <c r="P132">
        <v>21</v>
      </c>
    </row>
    <row r="133" spans="1:46" x14ac:dyDescent="0.25">
      <c r="A133" s="242"/>
      <c r="B133" s="243" t="s">
        <v>28</v>
      </c>
      <c r="C133" s="261" t="s">
        <v>317</v>
      </c>
      <c r="D133" s="244"/>
      <c r="E133" s="244"/>
      <c r="F133" s="244"/>
      <c r="G133" s="255">
        <f>G8+G10+G18+G22+G25+G27+G42+G44+G51+G60+G70+G73+G77+G80+G84+G102+G110+G112+G119+G124+G130</f>
        <v>0</v>
      </c>
      <c r="O133" t="e">
        <f>SUMIF(#REF!,O132,G7:G131)</f>
        <v>#REF!</v>
      </c>
      <c r="P133" t="e">
        <f>SUMIF(#REF!,P132,G7:G131)</f>
        <v>#REF!</v>
      </c>
      <c r="Q133" t="s">
        <v>318</v>
      </c>
    </row>
    <row r="134" spans="1:46" x14ac:dyDescent="0.25">
      <c r="A134" s="6"/>
      <c r="B134" s="7" t="s">
        <v>317</v>
      </c>
      <c r="C134" s="260" t="s">
        <v>317</v>
      </c>
      <c r="D134" s="6"/>
      <c r="E134" s="6"/>
      <c r="F134" s="6"/>
      <c r="G134" s="6"/>
    </row>
    <row r="135" spans="1:46" x14ac:dyDescent="0.25">
      <c r="A135" s="6"/>
      <c r="B135" s="7" t="s">
        <v>317</v>
      </c>
      <c r="C135" s="260" t="s">
        <v>317</v>
      </c>
      <c r="D135" s="6"/>
      <c r="E135" s="6"/>
      <c r="F135" s="6"/>
      <c r="G135" s="6"/>
    </row>
    <row r="136" spans="1:46" x14ac:dyDescent="0.25">
      <c r="A136" s="245" t="s">
        <v>319</v>
      </c>
      <c r="B136" s="245"/>
      <c r="C136" s="262"/>
      <c r="D136" s="6"/>
      <c r="E136" s="6"/>
      <c r="F136" s="6"/>
      <c r="G136" s="6"/>
    </row>
    <row r="137" spans="1:46" x14ac:dyDescent="0.25">
      <c r="A137" s="246"/>
      <c r="B137" s="247"/>
      <c r="C137" s="263"/>
      <c r="D137" s="247"/>
      <c r="E137" s="247"/>
      <c r="F137" s="247"/>
      <c r="G137" s="248"/>
      <c r="Q137" t="s">
        <v>320</v>
      </c>
    </row>
    <row r="138" spans="1:46" x14ac:dyDescent="0.25">
      <c r="A138" s="249"/>
      <c r="B138" s="250"/>
      <c r="C138" s="264"/>
      <c r="D138" s="250"/>
      <c r="E138" s="250"/>
      <c r="F138" s="250"/>
      <c r="G138" s="251"/>
    </row>
    <row r="139" spans="1:46" x14ac:dyDescent="0.25">
      <c r="A139" s="249"/>
      <c r="B139" s="250"/>
      <c r="C139" s="264"/>
      <c r="D139" s="250"/>
      <c r="E139" s="250"/>
      <c r="F139" s="250"/>
      <c r="G139" s="251"/>
    </row>
    <row r="140" spans="1:46" x14ac:dyDescent="0.25">
      <c r="A140" s="249"/>
      <c r="B140" s="250"/>
      <c r="C140" s="264"/>
      <c r="D140" s="250"/>
      <c r="E140" s="250"/>
      <c r="F140" s="250"/>
      <c r="G140" s="251"/>
    </row>
    <row r="141" spans="1:46" x14ac:dyDescent="0.25">
      <c r="A141" s="252"/>
      <c r="B141" s="253"/>
      <c r="C141" s="265"/>
      <c r="D141" s="253"/>
      <c r="E141" s="253"/>
      <c r="F141" s="253"/>
      <c r="G141" s="254"/>
    </row>
    <row r="142" spans="1:46" x14ac:dyDescent="0.25">
      <c r="A142" s="6"/>
      <c r="B142" s="7" t="s">
        <v>317</v>
      </c>
      <c r="C142" s="260" t="s">
        <v>317</v>
      </c>
      <c r="D142" s="6"/>
      <c r="E142" s="6"/>
      <c r="F142" s="6"/>
      <c r="G142" s="6"/>
    </row>
    <row r="143" spans="1:46" x14ac:dyDescent="0.25">
      <c r="C143" s="266"/>
      <c r="Q143" t="s">
        <v>321</v>
      </c>
    </row>
  </sheetData>
  <mergeCells count="17">
    <mergeCell ref="C94:G94"/>
    <mergeCell ref="C95:G95"/>
    <mergeCell ref="C96:G96"/>
    <mergeCell ref="A136:C136"/>
    <mergeCell ref="A137:G141"/>
    <mergeCell ref="C49:G49"/>
    <mergeCell ref="C58:G58"/>
    <mergeCell ref="C90:G90"/>
    <mergeCell ref="C91:G91"/>
    <mergeCell ref="C92:G92"/>
    <mergeCell ref="C93:G93"/>
    <mergeCell ref="A1:G1"/>
    <mergeCell ref="C2:G2"/>
    <mergeCell ref="C3:G3"/>
    <mergeCell ref="C4:G4"/>
    <mergeCell ref="C21:G21"/>
    <mergeCell ref="C33:G3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2025-11-23T21:51:41Z</dcterms:modified>
</cp:coreProperties>
</file>